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racunovodstvo_svetipetarorehovec_hr/Documents/Radna površina/ANITA/PEC PEC/Proračun/2024/"/>
    </mc:Choice>
  </mc:AlternateContent>
  <xr:revisionPtr revIDLastSave="0" documentId="8_{E256E13E-2FB6-44F4-9283-72BFF5049DD4}" xr6:coauthVersionLast="47" xr6:coauthVersionMax="47" xr10:uidLastSave="{00000000-0000-0000-0000-000000000000}"/>
  <bookViews>
    <workbookView xWindow="-120" yWindow="-120" windowWidth="29040" windowHeight="15720" tabRatio="995" activeTab="7" xr2:uid="{00000000-000D-0000-FFFF-FFFF00000000}"/>
  </bookViews>
  <sheets>
    <sheet name="izvještaj  izvršenju" sheetId="1" r:id="rId1"/>
    <sheet name="Ekonomska" sheetId="2" r:id="rId2"/>
    <sheet name="prema izvorima" sheetId="3" r:id="rId3"/>
    <sheet name="Funkcijska klasifikacija" sheetId="4" r:id="rId4"/>
    <sheet name="račun fin prema ekonomskoj" sheetId="5" r:id="rId5"/>
    <sheet name="račun financiranja prema izvori" sheetId="6" r:id="rId6"/>
    <sheet name="Organizacijska klasifikacija" sheetId="7" r:id="rId7"/>
    <sheet name="Programska klasifikacij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3" l="1"/>
  <c r="S35" i="3"/>
  <c r="S36" i="3"/>
  <c r="S37" i="3"/>
  <c r="S15" i="3"/>
  <c r="S16" i="3"/>
  <c r="S18" i="3"/>
  <c r="S19" i="3"/>
  <c r="S24" i="3"/>
  <c r="S25" i="3"/>
  <c r="S26" i="3"/>
  <c r="S27" i="3"/>
  <c r="S29" i="3"/>
  <c r="S30" i="3"/>
  <c r="S31" i="3"/>
  <c r="S9" i="3"/>
  <c r="S10" i="3"/>
  <c r="S11" i="3"/>
  <c r="S12" i="3"/>
  <c r="Q24" i="3"/>
  <c r="R28" i="1"/>
  <c r="Q28" i="1"/>
  <c r="E84" i="2"/>
  <c r="I472" i="2"/>
  <c r="I473" i="2"/>
  <c r="I474" i="2"/>
  <c r="I475" i="2"/>
  <c r="I476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R32" i="1"/>
  <c r="R34" i="1"/>
  <c r="R31" i="1"/>
  <c r="Q32" i="1"/>
  <c r="Q31" i="1"/>
  <c r="P28" i="1"/>
  <c r="O28" i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R25" i="3"/>
  <c r="R26" i="3"/>
  <c r="R27" i="3"/>
  <c r="R29" i="3"/>
  <c r="R30" i="3"/>
  <c r="R31" i="3"/>
  <c r="R32" i="3"/>
  <c r="R33" i="3"/>
  <c r="R35" i="3"/>
  <c r="R36" i="3"/>
  <c r="R37" i="3"/>
  <c r="R24" i="3"/>
  <c r="S8" i="3"/>
  <c r="R9" i="3"/>
  <c r="R10" i="3"/>
  <c r="R11" i="3"/>
  <c r="R12" i="3"/>
  <c r="R14" i="3"/>
  <c r="R15" i="3"/>
  <c r="R16" i="3"/>
  <c r="R17" i="3"/>
  <c r="R18" i="3"/>
  <c r="R19" i="3"/>
  <c r="R20" i="3"/>
  <c r="R21" i="3"/>
  <c r="R22" i="3"/>
  <c r="R8" i="3"/>
  <c r="R12" i="5"/>
  <c r="R13" i="5"/>
  <c r="R14" i="5"/>
  <c r="R17" i="5"/>
  <c r="R18" i="5"/>
  <c r="R23" i="5"/>
  <c r="R11" i="5"/>
  <c r="L8" i="4"/>
  <c r="L9" i="4"/>
  <c r="L10" i="4"/>
  <c r="L11" i="4"/>
  <c r="L12" i="4"/>
  <c r="L14" i="4"/>
  <c r="L17" i="4"/>
  <c r="L19" i="4"/>
  <c r="L20" i="4"/>
  <c r="L21" i="4"/>
  <c r="L22" i="4"/>
  <c r="L25" i="4"/>
  <c r="L26" i="4"/>
  <c r="L27" i="4"/>
  <c r="L28" i="4"/>
  <c r="L29" i="4"/>
  <c r="L30" i="4"/>
  <c r="L31" i="4"/>
  <c r="L33" i="4"/>
  <c r="L34" i="4"/>
  <c r="L35" i="4"/>
  <c r="L36" i="4"/>
  <c r="L37" i="4"/>
  <c r="L39" i="4"/>
  <c r="L40" i="4"/>
  <c r="L41" i="4"/>
  <c r="L7" i="4"/>
  <c r="K8" i="4"/>
  <c r="K9" i="4"/>
  <c r="K10" i="4"/>
  <c r="K11" i="4"/>
  <c r="K12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9" i="4"/>
  <c r="K40" i="4"/>
  <c r="K41" i="4"/>
  <c r="K7" i="4"/>
  <c r="Q10" i="6"/>
  <c r="S10" i="6" s="1"/>
  <c r="Q11" i="6"/>
  <c r="R11" i="6" s="1"/>
  <c r="P11" i="6"/>
  <c r="P10" i="6" s="1"/>
  <c r="F120" i="8"/>
  <c r="Q31" i="3"/>
  <c r="F54" i="8"/>
  <c r="F61" i="8" s="1"/>
  <c r="J29" i="4"/>
  <c r="F340" i="8"/>
  <c r="Q35" i="3"/>
  <c r="J21" i="4"/>
  <c r="J7" i="4" s="1"/>
  <c r="P24" i="1"/>
  <c r="E257" i="2"/>
  <c r="F13" i="2"/>
  <c r="Q27" i="3"/>
  <c r="J33" i="4"/>
  <c r="Q15" i="7"/>
  <c r="R15" i="7"/>
  <c r="R18" i="7"/>
  <c r="R14" i="7" s="1"/>
  <c r="G477" i="2"/>
  <c r="G13" i="2" s="1"/>
  <c r="I13" i="2" s="1"/>
  <c r="E408" i="2"/>
  <c r="Q8" i="3"/>
  <c r="F256" i="8"/>
  <c r="F205" i="8"/>
  <c r="G205" i="8" s="1"/>
  <c r="F213" i="8"/>
  <c r="R23" i="1"/>
  <c r="R24" i="1"/>
  <c r="R25" i="1"/>
  <c r="R26" i="1"/>
  <c r="R22" i="1"/>
  <c r="Q23" i="1"/>
  <c r="Q25" i="1"/>
  <c r="Q26" i="1"/>
  <c r="Q22" i="1"/>
  <c r="G201" i="8"/>
  <c r="G219" i="8"/>
  <c r="S15" i="7"/>
  <c r="S16" i="7"/>
  <c r="S17" i="7"/>
  <c r="S19" i="7"/>
  <c r="S20" i="7"/>
  <c r="G409" i="8"/>
  <c r="G408" i="8"/>
  <c r="G407" i="8"/>
  <c r="G406" i="8"/>
  <c r="G404" i="8"/>
  <c r="G403" i="8"/>
  <c r="G402" i="8"/>
  <c r="G400" i="8"/>
  <c r="G399" i="8"/>
  <c r="G398" i="8"/>
  <c r="G396" i="8"/>
  <c r="G395" i="8"/>
  <c r="G394" i="8"/>
  <c r="G392" i="8"/>
  <c r="G391" i="8"/>
  <c r="G390" i="8"/>
  <c r="G388" i="8"/>
  <c r="G387" i="8"/>
  <c r="G386" i="8"/>
  <c r="G384" i="8"/>
  <c r="G383" i="8"/>
  <c r="G382" i="8"/>
  <c r="G380" i="8"/>
  <c r="G379" i="8"/>
  <c r="G378" i="8"/>
  <c r="G376" i="8"/>
  <c r="G375" i="8"/>
  <c r="G374" i="8"/>
  <c r="G372" i="8"/>
  <c r="G371" i="8"/>
  <c r="G370" i="8"/>
  <c r="G368" i="8"/>
  <c r="G367" i="8"/>
  <c r="G366" i="8"/>
  <c r="G364" i="8"/>
  <c r="G363" i="8"/>
  <c r="G362" i="8"/>
  <c r="G360" i="8"/>
  <c r="G359" i="8"/>
  <c r="G358" i="8"/>
  <c r="G356" i="8"/>
  <c r="G355" i="8"/>
  <c r="G354" i="8"/>
  <c r="G352" i="8"/>
  <c r="G351" i="8"/>
  <c r="G350" i="8"/>
  <c r="G348" i="8"/>
  <c r="G347" i="8"/>
  <c r="G346" i="8"/>
  <c r="G345" i="8"/>
  <c r="G344" i="8"/>
  <c r="G342" i="8"/>
  <c r="G341" i="8"/>
  <c r="G340" i="8"/>
  <c r="G338" i="8"/>
  <c r="G337" i="8"/>
  <c r="G336" i="8"/>
  <c r="G335" i="8"/>
  <c r="G334" i="8"/>
  <c r="G332" i="8"/>
  <c r="G331" i="8"/>
  <c r="G330" i="8"/>
  <c r="G328" i="8"/>
  <c r="G327" i="8"/>
  <c r="G326" i="8"/>
  <c r="G324" i="8"/>
  <c r="G323" i="8"/>
  <c r="G322" i="8"/>
  <c r="G320" i="8"/>
  <c r="G319" i="8"/>
  <c r="G318" i="8"/>
  <c r="G316" i="8"/>
  <c r="G315" i="8"/>
  <c r="G314" i="8"/>
  <c r="G312" i="8"/>
  <c r="G311" i="8"/>
  <c r="G310" i="8"/>
  <c r="G309" i="8"/>
  <c r="G308" i="8"/>
  <c r="G306" i="8"/>
  <c r="G305" i="8"/>
  <c r="G304" i="8"/>
  <c r="G302" i="8"/>
  <c r="G301" i="8"/>
  <c r="G300" i="8"/>
  <c r="G298" i="8"/>
  <c r="G297" i="8"/>
  <c r="G296" i="8"/>
  <c r="G294" i="8"/>
  <c r="G293" i="8"/>
  <c r="G292" i="8"/>
  <c r="G290" i="8"/>
  <c r="G289" i="8"/>
  <c r="G288" i="8"/>
  <c r="G287" i="8"/>
  <c r="G286" i="8"/>
  <c r="G285" i="8"/>
  <c r="G284" i="8"/>
  <c r="G282" i="8"/>
  <c r="G281" i="8"/>
  <c r="G280" i="8"/>
  <c r="G278" i="8"/>
  <c r="G277" i="8"/>
  <c r="G276" i="8"/>
  <c r="G274" i="8"/>
  <c r="G273" i="8"/>
  <c r="G272" i="8"/>
  <c r="G270" i="8"/>
  <c r="G269" i="8"/>
  <c r="G268" i="8"/>
  <c r="G266" i="8"/>
  <c r="G265" i="8"/>
  <c r="G264" i="8"/>
  <c r="G262" i="8"/>
  <c r="G261" i="8"/>
  <c r="G260" i="8"/>
  <c r="G258" i="8"/>
  <c r="G257" i="8"/>
  <c r="G256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4" i="8"/>
  <c r="G223" i="8"/>
  <c r="G222" i="8"/>
  <c r="G221" i="8"/>
  <c r="G220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4" i="8"/>
  <c r="G202" i="8"/>
  <c r="G200" i="8"/>
  <c r="G198" i="8"/>
  <c r="G197" i="8"/>
  <c r="G196" i="8"/>
  <c r="G194" i="8"/>
  <c r="G193" i="8"/>
  <c r="G192" i="8"/>
  <c r="G191" i="8"/>
  <c r="G190" i="8"/>
  <c r="G189" i="8"/>
  <c r="G188" i="8"/>
  <c r="G186" i="8"/>
  <c r="G185" i="8"/>
  <c r="G184" i="8"/>
  <c r="G182" i="8"/>
  <c r="G181" i="8"/>
  <c r="G180" i="8"/>
  <c r="G178" i="8"/>
  <c r="G177" i="8"/>
  <c r="G176" i="8"/>
  <c r="G174" i="8"/>
  <c r="G173" i="8"/>
  <c r="G172" i="8"/>
  <c r="G170" i="8"/>
  <c r="G169" i="8"/>
  <c r="G168" i="8"/>
  <c r="G167" i="8"/>
  <c r="G166" i="8"/>
  <c r="G164" i="8"/>
  <c r="G163" i="8"/>
  <c r="G162" i="8"/>
  <c r="G160" i="8"/>
  <c r="G159" i="8"/>
  <c r="G158" i="8"/>
  <c r="G156" i="8"/>
  <c r="G155" i="8"/>
  <c r="G154" i="8"/>
  <c r="G152" i="8"/>
  <c r="G151" i="8"/>
  <c r="G150" i="8"/>
  <c r="G148" i="8"/>
  <c r="G147" i="8"/>
  <c r="G146" i="8"/>
  <c r="G144" i="8"/>
  <c r="G143" i="8"/>
  <c r="G142" i="8"/>
  <c r="G140" i="8"/>
  <c r="G139" i="8"/>
  <c r="G138" i="8"/>
  <c r="G137" i="8"/>
  <c r="G136" i="8"/>
  <c r="G134" i="8"/>
  <c r="G133" i="8"/>
  <c r="G132" i="8"/>
  <c r="G131" i="8"/>
  <c r="G130" i="8"/>
  <c r="G128" i="8"/>
  <c r="G127" i="8"/>
  <c r="G126" i="8"/>
  <c r="G124" i="8"/>
  <c r="G123" i="8"/>
  <c r="G122" i="8"/>
  <c r="G121" i="8"/>
  <c r="G120" i="8"/>
  <c r="G118" i="8"/>
  <c r="G117" i="8"/>
  <c r="G116" i="8"/>
  <c r="G115" i="8"/>
  <c r="G114" i="8"/>
  <c r="G112" i="8"/>
  <c r="G111" i="8"/>
  <c r="G110" i="8"/>
  <c r="G108" i="8"/>
  <c r="G107" i="8"/>
  <c r="G106" i="8"/>
  <c r="G104" i="8"/>
  <c r="G103" i="8"/>
  <c r="G102" i="8"/>
  <c r="G100" i="8"/>
  <c r="G99" i="8"/>
  <c r="G98" i="8"/>
  <c r="G96" i="8"/>
  <c r="G95" i="8"/>
  <c r="G94" i="8"/>
  <c r="G92" i="8"/>
  <c r="G91" i="8"/>
  <c r="G90" i="8"/>
  <c r="G88" i="8"/>
  <c r="G87" i="8"/>
  <c r="G86" i="8"/>
  <c r="G84" i="8"/>
  <c r="G83" i="8"/>
  <c r="G82" i="8"/>
  <c r="G81" i="8"/>
  <c r="G80" i="8"/>
  <c r="G79" i="8"/>
  <c r="G78" i="8"/>
  <c r="G77" i="8"/>
  <c r="G76" i="8"/>
  <c r="G74" i="8"/>
  <c r="G73" i="8"/>
  <c r="G72" i="8"/>
  <c r="G71" i="8"/>
  <c r="G69" i="8"/>
  <c r="G68" i="8"/>
  <c r="G67" i="8"/>
  <c r="G66" i="8"/>
  <c r="G65" i="8"/>
  <c r="G63" i="8"/>
  <c r="G62" i="8"/>
  <c r="G59" i="8"/>
  <c r="G58" i="8"/>
  <c r="G57" i="8"/>
  <c r="G56" i="8"/>
  <c r="G55" i="8"/>
  <c r="G54" i="8"/>
  <c r="G53" i="8"/>
  <c r="G51" i="8"/>
  <c r="G50" i="8"/>
  <c r="G49" i="8"/>
  <c r="G48" i="8"/>
  <c r="G47" i="8"/>
  <c r="G46" i="8"/>
  <c r="G45" i="8"/>
  <c r="G44" i="8"/>
  <c r="G43" i="8"/>
  <c r="G42" i="8"/>
  <c r="G40" i="8"/>
  <c r="G39" i="8"/>
  <c r="G38" i="8"/>
  <c r="G37" i="8"/>
  <c r="G35" i="8"/>
  <c r="G34" i="8"/>
  <c r="G33" i="8"/>
  <c r="G31" i="8"/>
  <c r="G30" i="8"/>
  <c r="G29" i="8"/>
  <c r="G27" i="8"/>
  <c r="G26" i="8"/>
  <c r="G25" i="8"/>
  <c r="G23" i="8"/>
  <c r="G22" i="8"/>
  <c r="G21" i="8"/>
  <c r="G20" i="8"/>
  <c r="G19" i="8"/>
  <c r="G18" i="8"/>
  <c r="G17" i="8"/>
  <c r="G16" i="8"/>
  <c r="G14" i="8"/>
  <c r="G13" i="8"/>
  <c r="G12" i="8"/>
  <c r="G10" i="8"/>
  <c r="G9" i="8"/>
  <c r="Q20" i="7"/>
  <c r="S15" i="6"/>
  <c r="S16" i="6"/>
  <c r="S12" i="6"/>
  <c r="R12" i="6"/>
  <c r="S11" i="5"/>
  <c r="S12" i="5"/>
  <c r="S20" i="5"/>
  <c r="S22" i="5"/>
  <c r="S23" i="5"/>
  <c r="I7" i="4"/>
  <c r="P8" i="3"/>
  <c r="P14" i="3"/>
  <c r="Q17" i="3"/>
  <c r="P20" i="3"/>
  <c r="P29" i="3"/>
  <c r="P33" i="3"/>
  <c r="P36" i="3"/>
  <c r="P27" i="1"/>
  <c r="R27" i="1" s="1"/>
  <c r="O27" i="1"/>
  <c r="O24" i="1"/>
  <c r="Q24" i="1" s="1"/>
  <c r="E13" i="2" l="1"/>
  <c r="H13" i="2" s="1"/>
  <c r="S11" i="6"/>
  <c r="G61" i="8"/>
  <c r="F8" i="8"/>
  <c r="G8" i="8" s="1"/>
  <c r="S14" i="7"/>
  <c r="S18" i="7"/>
  <c r="Q27" i="1"/>
  <c r="R10" i="6"/>
</calcChain>
</file>

<file path=xl/sharedStrings.xml><?xml version="1.0" encoding="utf-8"?>
<sst xmlns="http://schemas.openxmlformats.org/spreadsheetml/2006/main" count="1948" uniqueCount="494">
  <si>
    <t>POLUGODIŠNJI IZVJEŠTAJ</t>
  </si>
  <si>
    <t>O IZVRŠENJU PRORAČUNA OPĆINE SVETI PETAR OREHOVEC ZA 2024. GODINU</t>
  </si>
  <si>
    <t>I. OPĆI DIO</t>
  </si>
  <si>
    <t>Članak 1.</t>
  </si>
  <si>
    <t>Račun / opis</t>
  </si>
  <si>
    <t>Izvršenje 2023.</t>
  </si>
  <si>
    <t>Izvorni plan 2024.</t>
  </si>
  <si>
    <t>Realizacija 2024</t>
  </si>
  <si>
    <t>Indeks</t>
  </si>
  <si>
    <t>A. RAČUN PRIHODA I RASHODA</t>
  </si>
  <si>
    <t>1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</si>
  <si>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</si>
  <si>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</si>
  <si>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</si>
  <si>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</si>
  <si>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</si>
  <si>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</si>
  <si>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</si>
  <si>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</si>
  <si>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/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</si>
  <si>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</si>
  <si>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</si>
  <si>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</si>
  <si>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</si>
  <si>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</si>
  <si>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</si>
  <si>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</si>
  <si>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Izvršenje prihoda i rashoda prema ekonomskoj klasifikaciji (Tablica 1.), izvršenje prihoda i rashoda prema izvorima financiranja (Tablica 2.), izvršenje rashoda prema funkcijskoj klasifikaciji</t>
  </si>
  <si>
    <t>(Tablica 3.), račun financiranja prema ekonomskoj klasifikaciji (Tablica 4.), račun financiranja prema izvorima (Tablica 5.) za prvo polugodište 2024. godine u</t>
  </si>
  <si>
    <t>A. Računu prihoda i rashoda i B. Računu financiranja je sljedeće:</t>
  </si>
  <si>
    <t>Tablica 1.: Prihodi i rashodi prema ekonomskoj klasifikaciji izvršeni su zaprvo polugodište 2024. godine, kako slijedi:</t>
  </si>
  <si>
    <t>Izvor</t>
  </si>
  <si>
    <t>Projekt</t>
  </si>
  <si>
    <t>Konto</t>
  </si>
  <si>
    <t>Plan rashodi</t>
  </si>
  <si>
    <t>Realizacija rashodi</t>
  </si>
  <si>
    <t>Plan prihodi</t>
  </si>
  <si>
    <t>Realizacija prihodi</t>
  </si>
  <si>
    <t>Indeks rashodi</t>
  </si>
  <si>
    <t>indeks prihodi</t>
  </si>
  <si>
    <t>Sveukupno</t>
  </si>
  <si>
    <t xml:space="preserve"> K100104</t>
  </si>
  <si>
    <t>42 Rashodi za nabavu proizvedene dugotrajne imovine</t>
  </si>
  <si>
    <t>421 Građevinski objekti</t>
  </si>
  <si>
    <t>4212 Poslovni objekti</t>
  </si>
  <si>
    <t xml:space="preserve"> K100105</t>
  </si>
  <si>
    <t>A100001</t>
  </si>
  <si>
    <t>32 Materijalni rashodi</t>
  </si>
  <si>
    <t>323 Rashodi za usluge</t>
  </si>
  <si>
    <t>3239 Ostale usluge</t>
  </si>
  <si>
    <t>3241 Naknade troskova osobama izvan radnog odnosa</t>
  </si>
  <si>
    <t>329 Ostali nespomenuti rashodi poslovanja</t>
  </si>
  <si>
    <t>3291 Naknade za rad predstavnickih i izvrnih tijela, povjerenstav</t>
  </si>
  <si>
    <t>3293 Reprezentacija</t>
  </si>
  <si>
    <t>3294 Clanarine i norme</t>
  </si>
  <si>
    <t>3299 Ostali nespomenuti rashodi poslovanja</t>
  </si>
  <si>
    <t>A100002</t>
  </si>
  <si>
    <t>A100003</t>
  </si>
  <si>
    <t>38 Ostali rashodi</t>
  </si>
  <si>
    <t>3811 Tekuce donacije u novcu</t>
  </si>
  <si>
    <t>A100004</t>
  </si>
  <si>
    <t>A100005</t>
  </si>
  <si>
    <t>54 Izdaci za otplatu glavnice primljenih kredita i zajmova</t>
  </si>
  <si>
    <t>5422 Otplata glavnice primlj kred iod kred inst u javnom s</t>
  </si>
  <si>
    <t>5471 Otplata glavnice primlj zajm od državnog proracuna</t>
  </si>
  <si>
    <t>A100101</t>
  </si>
  <si>
    <t>31 Rashodi za zaposlene</t>
  </si>
  <si>
    <t>3111 Place za redovan rad</t>
  </si>
  <si>
    <t>312 Ostali rashodi za zaposlene</t>
  </si>
  <si>
    <t>3121 Ostali rashodi za zaposlene</t>
  </si>
  <si>
    <t>3132 Doprinosi za obvezno zdravstveno osiguranje</t>
  </si>
  <si>
    <t>3212 Naknade za prijevoz, za rad na terenu i odvojeni zivot</t>
  </si>
  <si>
    <t>3213 Strucno usavrsavanje zaposlenika</t>
  </si>
  <si>
    <t>3214 Ostale naknade troskova zaposlenima</t>
  </si>
  <si>
    <t>3231 Usluge telefona, poste i prijevoza</t>
  </si>
  <si>
    <t>A100102</t>
  </si>
  <si>
    <t>322 Rashodi za materijal i energiju</t>
  </si>
  <si>
    <t>3221 Uredski materijal i ostali materijalni rashodi</t>
  </si>
  <si>
    <t>3223 Energija</t>
  </si>
  <si>
    <t>3225 Sitni inventar i auto gume</t>
  </si>
  <si>
    <t>3234 Komunalne usluge</t>
  </si>
  <si>
    <t>A100103</t>
  </si>
  <si>
    <t>3232 Usluge tekuceg i investicijskog odrzavanja</t>
  </si>
  <si>
    <t>A100104</t>
  </si>
  <si>
    <t>3238 Računalne usluge</t>
  </si>
  <si>
    <t>422 Postrojenja i oprema</t>
  </si>
  <si>
    <t>4221 Uredska oprema i namještaj</t>
  </si>
  <si>
    <t>A100105</t>
  </si>
  <si>
    <t>3295 Pristojbe i naknade</t>
  </si>
  <si>
    <t>3296 Troskovi sudskih postupaka</t>
  </si>
  <si>
    <t>A100106</t>
  </si>
  <si>
    <t>34 Financijski rashodi</t>
  </si>
  <si>
    <t>3422 Kamate za primlj kred i zajmove od kred i ost fin inst u j s</t>
  </si>
  <si>
    <t>343 Ostali financijski rashodi</t>
  </si>
  <si>
    <t>3431 Bankarske usluge i usluge platnog prometa</t>
  </si>
  <si>
    <t>3433 Zatezne kamate</t>
  </si>
  <si>
    <t>3434 Ostali nespomenuti fin rashodi</t>
  </si>
  <si>
    <t>A100107</t>
  </si>
  <si>
    <t>A100108</t>
  </si>
  <si>
    <t>3237 Intelektualne i osobne usluge</t>
  </si>
  <si>
    <t>A100110</t>
  </si>
  <si>
    <t>3861 Kapitalne pomoci kred i ost fin ins te trg drustvima u js</t>
  </si>
  <si>
    <t>A100111</t>
  </si>
  <si>
    <t>4263 Umjetnicka, literarna i znanstvena djela</t>
  </si>
  <si>
    <t>A100112</t>
  </si>
  <si>
    <t>A100114</t>
  </si>
  <si>
    <t>A100115</t>
  </si>
  <si>
    <t>A100201</t>
  </si>
  <si>
    <t>A100202</t>
  </si>
  <si>
    <t>A100203</t>
  </si>
  <si>
    <t>A100204</t>
  </si>
  <si>
    <t>A100205</t>
  </si>
  <si>
    <t>A100206</t>
  </si>
  <si>
    <t>A100207</t>
  </si>
  <si>
    <t>37 Naknade građanima i kućanstvima na temelju osig i dr naknade</t>
  </si>
  <si>
    <t>3722 Naknade građanima i kucanstvima u naravi</t>
  </si>
  <si>
    <t>A100208</t>
  </si>
  <si>
    <t>A100209</t>
  </si>
  <si>
    <t>A100210</t>
  </si>
  <si>
    <t>A100211</t>
  </si>
  <si>
    <t>36 Pomoći dane u inozemstvo i unutar općeg proračuna</t>
  </si>
  <si>
    <t>3662 Kapitalne pomoci proracunskim korisnicima drugih prorac</t>
  </si>
  <si>
    <t>A100213</t>
  </si>
  <si>
    <t>A100301</t>
  </si>
  <si>
    <t>A100302</t>
  </si>
  <si>
    <t>3236 Zdravstvene i veterinarske usluge</t>
  </si>
  <si>
    <t>A100303</t>
  </si>
  <si>
    <t>A100304</t>
  </si>
  <si>
    <t>A100403</t>
  </si>
  <si>
    <t>3661 Tekuce pomoci proracunskim korisnicima drugih prorac</t>
  </si>
  <si>
    <t>A100405</t>
  </si>
  <si>
    <t>A100406</t>
  </si>
  <si>
    <t>A100407</t>
  </si>
  <si>
    <t>3211 Sluzbena putovanja</t>
  </si>
  <si>
    <t>3222 Materijal i sirovine</t>
  </si>
  <si>
    <t>3224 Materijal i djelovi za tekuce i investicijsko odrz</t>
  </si>
  <si>
    <t>3227 Sluzbena radna i zastitna odjeca</t>
  </si>
  <si>
    <t>3292 Premije osiguranja</t>
  </si>
  <si>
    <t>4214 OStali građevinski objekti</t>
  </si>
  <si>
    <t>A100409</t>
  </si>
  <si>
    <t>3721 Naknade građanima i kucanstvima u novcu</t>
  </si>
  <si>
    <t>A100410</t>
  </si>
  <si>
    <t>A100501</t>
  </si>
  <si>
    <t>A100503</t>
  </si>
  <si>
    <t>A100504</t>
  </si>
  <si>
    <t>A100602</t>
  </si>
  <si>
    <t>A100603</t>
  </si>
  <si>
    <t>A100604</t>
  </si>
  <si>
    <t>A100701</t>
  </si>
  <si>
    <t>35 Subvencije</t>
  </si>
  <si>
    <t>3523 Subvencije poljoprivrednicima i obrtnicima</t>
  </si>
  <si>
    <t>A100702</t>
  </si>
  <si>
    <t>3512 Subvencije trg drustvima u javnom sektoru</t>
  </si>
  <si>
    <t>A100703</t>
  </si>
  <si>
    <t>3522 Subvencije trg drustvima izvan javnog sektora</t>
  </si>
  <si>
    <t>A100801</t>
  </si>
  <si>
    <t>A100802</t>
  </si>
  <si>
    <t>A100803</t>
  </si>
  <si>
    <t>A100804</t>
  </si>
  <si>
    <t>A100805</t>
  </si>
  <si>
    <t>A100806</t>
  </si>
  <si>
    <t>A100807</t>
  </si>
  <si>
    <t>A100808</t>
  </si>
  <si>
    <t>K100101</t>
  </si>
  <si>
    <t>K100102</t>
  </si>
  <si>
    <t>K100103</t>
  </si>
  <si>
    <t>K100201</t>
  </si>
  <si>
    <t>K100202</t>
  </si>
  <si>
    <t>K100203</t>
  </si>
  <si>
    <t>K100204</t>
  </si>
  <si>
    <t>K100205</t>
  </si>
  <si>
    <t>K100206</t>
  </si>
  <si>
    <t>4213 Ceste, željeznice i ostali prometni objekti</t>
  </si>
  <si>
    <t>K100207</t>
  </si>
  <si>
    <t>K100208</t>
  </si>
  <si>
    <t>K100209</t>
  </si>
  <si>
    <t>41 Rashodi za nabavu neproizvedene dugotrajne imovine</t>
  </si>
  <si>
    <t>4111 Zemljište</t>
  </si>
  <si>
    <t>K100210</t>
  </si>
  <si>
    <t>K100212</t>
  </si>
  <si>
    <t>K100402</t>
  </si>
  <si>
    <t>3632 Kapitalne pomoci  unutar opceg proracuna</t>
  </si>
  <si>
    <t>K100405</t>
  </si>
  <si>
    <t>T100501</t>
  </si>
  <si>
    <t>61 Prihodi od poreza</t>
  </si>
  <si>
    <t>611 Porez i prirez na dohodak</t>
  </si>
  <si>
    <t>6111 Porez i prirez na dohodak od nesamostalnog rada</t>
  </si>
  <si>
    <t>6134 Povremeni porezi na imovinu</t>
  </si>
  <si>
    <t>614 Porezi na robu i usluge</t>
  </si>
  <si>
    <t>6142 Porez na promet</t>
  </si>
  <si>
    <t>64 Prihodi od imovine</t>
  </si>
  <si>
    <t>641 Prihodi od financijske imovine</t>
  </si>
  <si>
    <t>642 Prihodi od nefinancijske imovine</t>
  </si>
  <si>
    <t>6422 Prihodi od zakupa i iznajmljivanja imovine</t>
  </si>
  <si>
    <t>6423 Naknada za korištenje nefinancijske imovine</t>
  </si>
  <si>
    <t>651 Upravne i administrativne pristojbe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</si>
  <si>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</si>
  <si>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</si>
  <si>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</si>
  <si>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</si>
  <si>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</si>
  <si>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</si>
  <si>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6632 Kapitalne donacije</t>
  </si>
  <si>
    <t>68 Kazne, upravne mjere i ostali prihodi</t>
  </si>
  <si>
    <t>683 Ostali prihodi</t>
  </si>
  <si>
    <t>6831 Ostali prihodi</t>
  </si>
  <si>
    <t>2024-Plan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</si>
  <si>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</si>
  <si>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</si>
  <si>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</si>
  <si>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</si>
  <si>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</si>
  <si>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</t>
  </si>
  <si>
    <t xml:space="preserve">Izvor 3.2. Vlastiti prihodi - PK </t>
  </si>
  <si>
    <t>Izvor 4. Prihodi za posebne namjene</t>
  </si>
  <si>
    <t>Izvor 4.1. Prihodi za posebne namjene</t>
  </si>
  <si>
    <t>Izvor 4.3. Prihodi za posebne namjene - vlastiti prihodi</t>
  </si>
  <si>
    <t>Izvor 5. Pomoći</t>
  </si>
  <si>
    <t>Izvor 5.1. Pomoći</t>
  </si>
  <si>
    <t>Izvor 5.2. Pomoći - PK</t>
  </si>
  <si>
    <t>Izvor 6. Donacije</t>
  </si>
  <si>
    <t>Izvor 6.1. Donacije</t>
  </si>
  <si>
    <t xml:space="preserve"> SVEUKUPNI RASHODI</t>
  </si>
  <si>
    <t>Izvor 4.2. Prihodi za posebne namjene - pomoći</t>
  </si>
  <si>
    <t xml:space="preserve">Izvršenje 2023. </t>
  </si>
  <si>
    <t>Tablica 2. Prihodi i rashodi prema izvorima financiranja izvršeni su za prvo polugodište 2024. godine, kako slijedi:</t>
  </si>
  <si>
    <t>Tablica 3.: Rashodi prema funkcijskoj klasifikaciji izvršeni su za prvo polugodište 2024. godine, kako slijedi:</t>
  </si>
  <si>
    <t>Račun/Opis</t>
  </si>
  <si>
    <t xml:space="preserve">Izvršenje 2023 </t>
  </si>
  <si>
    <t>Plan 2024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</si>
  <si>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</si>
  <si>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</si>
  <si>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</si>
  <si>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</si>
  <si>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</si>
  <si>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</si>
  <si>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ribarstvo i lov</t>
  </si>
  <si>
    <t>Funkcijska klasifikacija 043 Gorivo i energija</t>
  </si>
  <si>
    <t>Funkcijska klasifikacija 045 Promet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</si>
  <si>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</si>
  <si>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</si>
  <si>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</si>
  <si>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052 Gospodarenje otpadnim vodama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</si>
  <si>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</si>
  <si>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</si>
  <si>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</si>
  <si>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</si>
  <si>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</si>
  <si>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</si>
  <si>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</si>
  <si>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074 Službe javnog zdravstva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</si>
  <si>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</si>
  <si>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</si>
  <si>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</si>
  <si>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</si>
  <si>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09 Obrazovanje</t>
  </si>
  <si>
    <t>Funkcijska klasifikacija 091 Predškolsko i osnovno obrazovanje</t>
  </si>
  <si>
    <t>Funkcijska klasifikacija 096 Dodatne usluge u obrazovanju</t>
  </si>
  <si>
    <t>Funkcijska klasifikacija 10 Socijalna zaštita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</si>
  <si>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</si>
  <si>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</si>
  <si>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</si>
  <si>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108 Istraživanje i razvoj socijalne zaštite</t>
  </si>
  <si>
    <t>Funkcijska klasifikacija 109 Aktivnosti socijalne zaštite koje nisu drugdje svrstane</t>
  </si>
  <si>
    <t>Racun/Opis</t>
  </si>
  <si>
    <t>Izvorni plan 2024</t>
  </si>
  <si>
    <t>B. RAČUN ZADUŽIVANJA FINANCIRANJA</t>
  </si>
  <si>
    <t>84 Primici od zaduživanja</t>
  </si>
  <si>
    <t>847 Primljeni zajmovi od drugih razina vlasti</t>
  </si>
  <si>
    <t>8471 Primljeni zajmovi od državnog proračuna</t>
  </si>
  <si>
    <t xml:space="preserve">     542 Otplata glav primlj kred i zajm od kred i ost fin inst u j s</t>
  </si>
  <si>
    <t xml:space="preserve">     547 Otplata glav primlj zajmova od drugih razina vlasti</t>
  </si>
  <si>
    <t xml:space="preserve">544 Otplata glavnice primljenih kredita i zajmova od kreditnih i ostalih financijskih institucija izvan </t>
  </si>
  <si>
    <t xml:space="preserve">     5422  Otplata glavnice primlj kred iod kred inst u javnom s</t>
  </si>
  <si>
    <t xml:space="preserve">     5471 Otplata glavnice primlj zajm od državnog proracuna</t>
  </si>
  <si>
    <t xml:space="preserve"> 5443 Otplata glavnice primljenih kredita od tuzemnih kreditnih institucija izvan javnog sektora</t>
  </si>
  <si>
    <t>5444 Otplata glavnice primljenih zajmova od tuzemnih osiguravajućih društava izvan javnog sektora</t>
  </si>
  <si>
    <t xml:space="preserve"> NETO FINANCIRANJE</t>
  </si>
  <si>
    <t>Tablica 4.: Račun financiranja prema ekonomskoj klasifikaciji izvršen je za prvo polugodište 2024. godine kako slijedi:</t>
  </si>
  <si>
    <t>Izvršenje 2023</t>
  </si>
  <si>
    <t>Indeks u odnosu na plan</t>
  </si>
  <si>
    <t>Indeks u odnosu na izvršenje 2023. godine</t>
  </si>
  <si>
    <t>Indeks u odnosu na izvršenje 2023.</t>
  </si>
  <si>
    <t xml:space="preserve"> UKUPNI PRIMICI</t>
  </si>
  <si>
    <t>8. Namjenski primitci od zaduživanja</t>
  </si>
  <si>
    <t>8.1. Namjenski primitci od zaduživanja</t>
  </si>
  <si>
    <t xml:space="preserve"> UKUPNI IZDACI</t>
  </si>
  <si>
    <t>1. Opći prihodi i primici</t>
  </si>
  <si>
    <t>1.1. Opći prihodi i primici</t>
  </si>
  <si>
    <t>3. Vlastiti prihodi</t>
  </si>
  <si>
    <t>4. Prihodi za posebne namjene</t>
  </si>
  <si>
    <t>5. Pomoći</t>
  </si>
  <si>
    <t>5.1. Pomoći</t>
  </si>
  <si>
    <t>6. Donacije</t>
  </si>
  <si>
    <t>II. POSEBNI DIO</t>
  </si>
  <si>
    <t>Članak 3.</t>
  </si>
  <si>
    <t>Tablica 1.: Rashodi i izdaci prema organizacijskoj klasifikaciji izvršeni su kako slijedi:</t>
  </si>
  <si>
    <t>RGP</t>
  </si>
  <si>
    <t>Opis</t>
  </si>
  <si>
    <t>UKUPNO RASHODI I IZDATCI</t>
  </si>
  <si>
    <t>Razdjel</t>
  </si>
  <si>
    <t>00</t>
  </si>
  <si>
    <t>ORGANIZACIJSKA STRUKTURA</t>
  </si>
  <si>
    <t>Glava</t>
  </si>
  <si>
    <t>0001</t>
  </si>
  <si>
    <t>PREDSTAVNIČKA I IZVRŠNA TIJELA OPĆINE</t>
  </si>
  <si>
    <t>Proračunski korisnik</t>
  </si>
  <si>
    <t>01</t>
  </si>
  <si>
    <t>OPĆINSKO VIJEĆE</t>
  </si>
  <si>
    <t>0002</t>
  </si>
  <si>
    <t>JEDINSTVENI UPRAVNI ODJEL</t>
  </si>
  <si>
    <t>02</t>
  </si>
  <si>
    <t>03</t>
  </si>
  <si>
    <t>DJEČJI VRTIĆ MALI PETAR</t>
  </si>
  <si>
    <t>Izvršenje rashoda i izdataka Proračuna prema organizacijskoj klasifikaciji (Tablica 1.) i prema programskoj klasifikaciji (Tablica 2.) za prvo polugodište 2024. godine je sljedeće:</t>
  </si>
  <si>
    <t>Tablica 2. Rashodi i izdaci prema programskoj klasifikaciji izvršeni su, kako slijedi:</t>
  </si>
  <si>
    <t xml:space="preserve"> </t>
  </si>
  <si>
    <t>Ukupno</t>
  </si>
  <si>
    <t>A100001  Materijalni rashodi</t>
  </si>
  <si>
    <t>A100002 Sponzorstva - pokroviteljstva</t>
  </si>
  <si>
    <t>A100003 Tekuće donacije političkim strankama</t>
  </si>
  <si>
    <t>A100004 Informiranje mještana putem javnih medija</t>
  </si>
  <si>
    <t>A100005 Otplata zajma</t>
  </si>
  <si>
    <t>A100101 Redovan rad administrativnog, tehničkog i stručnog osoblja</t>
  </si>
  <si>
    <t>A100102 Redovna djelatnost</t>
  </si>
  <si>
    <t>A100103 Održavanje objekata, postrojenja i opreme za redovno korištenje</t>
  </si>
  <si>
    <t>A100104  Računalne usluge - razvoj software-a</t>
  </si>
  <si>
    <t>A100105 Premije osiguranja, pristojbe i naknade</t>
  </si>
  <si>
    <t>A100106 Usluge banaka, platnog prometa</t>
  </si>
  <si>
    <t>A100107  Tekuće održavanje društvenih domova i drugi objekti</t>
  </si>
  <si>
    <t>A100108  Intelektualne usluge</t>
  </si>
  <si>
    <t>A100111 Prostorni plan</t>
  </si>
  <si>
    <t>A100112 Sufinanciranje mjere povećanja energetske učinkovitosti i ugradnja solarnih panela fizičkim osobama</t>
  </si>
  <si>
    <t>A100114 Projektiranje objekta</t>
  </si>
  <si>
    <t>A100201 Održavanje i redovan rad javne rasvjete</t>
  </si>
  <si>
    <t>A100202 Održavanje nerazvrstanih cesta Općine</t>
  </si>
  <si>
    <t>A100203 Zimsko održavanje nerazvrstanih cesta na području Općine</t>
  </si>
  <si>
    <t>A100204 Održavanje odvodnih kanala i propusta na području Općine</t>
  </si>
  <si>
    <t>A100205 Održavanje i uređivanje javnih zelenih površina</t>
  </si>
  <si>
    <t>A100206 Održavanje groblja na području Općine</t>
  </si>
  <si>
    <t>A100207 Razvoj sustava gospodarenja otpadom</t>
  </si>
  <si>
    <t>A100208 Oslobađanje plaćanja komunalnog doprinosa</t>
  </si>
  <si>
    <t>A100209 Održavanje čistoće javnih površina</t>
  </si>
  <si>
    <t>A100210 Sufinanciranje vodoopskrbe</t>
  </si>
  <si>
    <t>A100301 Poslovi deratizacije i dezinsekcije</t>
  </si>
  <si>
    <t>A100302 Poslovi zbrinjavanja lešina i životinja-pasa lutalica</t>
  </si>
  <si>
    <t>A100303 Označavanje pasa</t>
  </si>
  <si>
    <t>A100304 Poslovi dežurstva-Ljekarna Križevci</t>
  </si>
  <si>
    <t>A100403 Sufinanciranje potreba iznad standarda</t>
  </si>
  <si>
    <t>A100405 Sufinanciranje u školstvu-radni materijali</t>
  </si>
  <si>
    <t>A100406 Pomoć Osnovnoj školi</t>
  </si>
  <si>
    <t>A100407 Sufinanciranje dječjeg vrtića</t>
  </si>
  <si>
    <t>A100410 Sufinanciranje troškova djece s teškoćama u razvoju</t>
  </si>
  <si>
    <t>A100501  VATROGASNA ZAJEDNICA Općine Sv.P.Orehovec</t>
  </si>
  <si>
    <t>A100503 Zaštita i spašavanje-Civilna zaštita</t>
  </si>
  <si>
    <t>A100504 Financiranje Hrvatske gorske službe spašavanja</t>
  </si>
  <si>
    <t>A100602 Pomoć u novcu pojedincima i obiteljima</t>
  </si>
  <si>
    <t>A100603 Provođenje natalitetnih mjera</t>
  </si>
  <si>
    <t>A100604 Humanitarna djelatnost CRVENOG KRIŽA Križevci</t>
  </si>
  <si>
    <t>A100701 Subvencija poljoprivrednicima</t>
  </si>
  <si>
    <t>A100702 Subvencije poduzetnicima</t>
  </si>
  <si>
    <t>A100703  Subvencioniranje u turističkoj djelatnosti - uređenje smještajnih kapaciteta</t>
  </si>
  <si>
    <t>A100801 Poticaj djelovanja udruge umirovljenika i branitelja</t>
  </si>
  <si>
    <t>A100802 Razvoj sporta i rekreacije</t>
  </si>
  <si>
    <t>A100803 Promocija amaterske kulture i narodne baštine</t>
  </si>
  <si>
    <t>A100804 Očuvanje kulturne i sakralne baštine</t>
  </si>
  <si>
    <t>A100805 Poticanje knjižničarske djelatnosti</t>
  </si>
  <si>
    <t>A100806 Promocija Općine i poticanje turizma</t>
  </si>
  <si>
    <t>A100807 Poticanje i razvoj poljoprivredne proizvodnje</t>
  </si>
  <si>
    <t>K100101 Opremanje JUO za redovan rad</t>
  </si>
  <si>
    <t>K100102  Održavanje poslovne zgrade Općine za redovno poslovanje</t>
  </si>
  <si>
    <t>K100103 Dodatna ulaganja na zgradama (društveni domovi, sportski objekti)</t>
  </si>
  <si>
    <t>K100201 Dodatna ulaganja u javnu rasvjetu-proširenje javne rasvjete</t>
  </si>
  <si>
    <t>K100203  Izgradnja i opremanje dječjih igrališta</t>
  </si>
  <si>
    <t>K100204  Izgradnja i opremanje nadstrešnica za sklanj.ljudi u prometu</t>
  </si>
  <si>
    <t>K100205 Izgradnja objekata komunalne infrastrukture</t>
  </si>
  <si>
    <t>K100206 Rekonstrukcija nerazvrstanih cesta</t>
  </si>
  <si>
    <t>K100208 Kapitalna pomoć Općinskom komunalnom poduzeću</t>
  </si>
  <si>
    <t>K100209  Otkup zemljišta</t>
  </si>
  <si>
    <t>K100402 Škola Miholec</t>
  </si>
  <si>
    <t>K100405 Dogradnja dječjeg vrtića "Mali Petar"</t>
  </si>
  <si>
    <t>T100501 Sufinanciranje održavanja izgrađenih objekata u vlasništvu VZO</t>
  </si>
  <si>
    <t>III. ZAVRŠNA ODREDBA</t>
  </si>
  <si>
    <t>OPĆINSKO VIJEĆE OPĆINE SVETI PETAR OREHOVEC</t>
  </si>
  <si>
    <t>URBROJ: 2137-20-24-1</t>
  </si>
  <si>
    <t xml:space="preserve">        Ovaj Polugodišnji izvještaj o izvršenju Proračuna objavit će se u "Službenom glasniku Koprivničko-križevačke županije".</t>
  </si>
  <si>
    <t xml:space="preserve"> K100104 Dodatna ulaganja na zgradama-Stara škola</t>
  </si>
  <si>
    <t xml:space="preserve"> K100105 Dodatna ulaganja na zgradama-Vatrogasni</t>
  </si>
  <si>
    <t>A100110 Projektna dokumentacija odvodnje</t>
  </si>
  <si>
    <t>A100115 Projekti mjesnih odbora</t>
  </si>
  <si>
    <t>A100211 Sufinanciranje LC i ŽC</t>
  </si>
  <si>
    <t>A100213 Dimnjačarska služba</t>
  </si>
  <si>
    <t>A100409 Stipendije učenicima i studentima</t>
  </si>
  <si>
    <t>A100808 Manifestacija "Petrovo"</t>
  </si>
  <si>
    <t>K100202 Dodatno ulaganje na grobljima</t>
  </si>
  <si>
    <t>K100207 Sustav pročišćavanja otpadnih voda</t>
  </si>
  <si>
    <t>K100210 Kupnja objekata</t>
  </si>
  <si>
    <t>K100212 Izgradnja potpornog zida uz općinsku zgradu</t>
  </si>
  <si>
    <t>3 RASHODI POSLOVANJA</t>
  </si>
  <si>
    <t>311 Plaće (Bruto)</t>
  </si>
  <si>
    <t>3111 Plaće za redovan rad</t>
  </si>
  <si>
    <t>313 Doprinosi na plaće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</si>
  <si>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</si>
  <si>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</si>
  <si>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</si>
  <si>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</si>
  <si>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</si>
  <si>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3222 Odjeljak ne postoji</t>
  </si>
  <si>
    <t>3224 Materijal i djelovi za tekuće i invest.održavanje</t>
  </si>
  <si>
    <t>3227 Službena, radna i zaštitna odjeća i obuća</t>
  </si>
  <si>
    <t>3231 Usluge telefona, pošte i prijevoza</t>
  </si>
  <si>
    <t>3232 Usluge tekućeg i investicijskog održavanja</t>
  </si>
  <si>
    <t>324 Naknade troškova osobama izvan radnog odnosa</t>
  </si>
  <si>
    <t>3241 Naknade troškova osobama izvan radnog odnosa</t>
  </si>
  <si>
    <t>3291 Naknade za rad predstav.i izvršnih tijela, povj. i slično</t>
  </si>
  <si>
    <t>3294 Članarine</t>
  </si>
  <si>
    <t>3296 Upravne i administrativne pristrojbe</t>
  </si>
  <si>
    <t>342 Unesite naziv u šifarniku</t>
  </si>
  <si>
    <t>3422 Odjeljak ne postoji</t>
  </si>
  <si>
    <t>3434 Odjeljak ne postoji</t>
  </si>
  <si>
    <t>351 Subvencije trgov.društvima u javnom sektoru</t>
  </si>
  <si>
    <t>3512 Odjeljak ne postoji</t>
  </si>
  <si>
    <t>352 Subven.trgov.društ.,poljopr. i obrt. izvan javnog sektora</t>
  </si>
  <si>
    <t>3522 Subvencije trgovač.društvima izvan javnog sektora</t>
  </si>
  <si>
    <t>3523 Subvencije poljoprivrednicima</t>
  </si>
  <si>
    <t>363 Pomoći unutar općeg proračuna</t>
  </si>
  <si>
    <t>3632 Kapitalne pomoći unutar općeg proračuna</t>
  </si>
  <si>
    <t>366 Podskupina ne postoji</t>
  </si>
  <si>
    <t>3661 Odjeljak ne postoji</t>
  </si>
  <si>
    <t>3662 Kapitalne pomoći proračunskim korisnicima</t>
  </si>
  <si>
    <t>37 Naknade gradj.i kuć.na temelju osig.i druge naknade</t>
  </si>
  <si>
    <t>372 Ostale naknade građanima i kućanstvima iz proračuna</t>
  </si>
  <si>
    <t>3721 Naknade građanima i kućanstvima u novcu</t>
  </si>
  <si>
    <t>3722 Naknade građanima i kućanstvima u naravi</t>
  </si>
  <si>
    <t>381 Tekuće donacije</t>
  </si>
  <si>
    <t>3811 Tekuće donacije u novcu</t>
  </si>
  <si>
    <t>386 Kapitalne pomoći</t>
  </si>
  <si>
    <t>3861 KAPITALNE POMOĆI FINAN. INST. U JAVNOM SEKTORU</t>
  </si>
  <si>
    <t>4 RASHODI ZA NABAVU NEFINANCIJSKE IMOVINE</t>
  </si>
  <si>
    <t>411 Materijalna imovina-prirodna bogadstva</t>
  </si>
  <si>
    <t>4212 ZGRADE KULTURNIH INSTITUCIJA</t>
  </si>
  <si>
    <t>4213 ceste, željeznice i ostali prometni objekti</t>
  </si>
  <si>
    <t>4214 Ostali građevinski objekti</t>
  </si>
  <si>
    <t>426 Nematerijalna proizvedena imovina</t>
  </si>
  <si>
    <t>4263 Dokumenti prostornoguređenja (prostorni planovi i ostalo)</t>
  </si>
  <si>
    <t>5 IZDACI ZA FINANCIJSKU IMOVINU I OTPLATE ZAJMOVA</t>
  </si>
  <si>
    <t>542 Podskupina ne postoji</t>
  </si>
  <si>
    <t>5422 Odjeljak ne postoji</t>
  </si>
  <si>
    <t>547 Podskupina ne postoji</t>
  </si>
  <si>
    <t>5471 Odjeljak ne postoji</t>
  </si>
  <si>
    <t>6 PRIHODI POSLOVANJA</t>
  </si>
  <si>
    <t>613 Porezi na imovinu</t>
  </si>
  <si>
    <t>6131 Stalni porezi na nepokretnu imovinu (zemlju,zgrade, kuće i o</t>
  </si>
  <si>
    <t>63 Pomoći iz inozemstva(darovnice) i od subj.unut.općg proračun</t>
  </si>
  <si>
    <t>633 Pomoći iz proračuna</t>
  </si>
  <si>
    <t>6331 Tekuće pomoći iz proračuna</t>
  </si>
  <si>
    <t>6332 Kapitalne pomoći iz proračuna</t>
  </si>
  <si>
    <t>636 Unesite naziv u šifarniku</t>
  </si>
  <si>
    <t>6361 Odjeljak ne postoji</t>
  </si>
  <si>
    <t>638 Podskupina ne postoji</t>
  </si>
  <si>
    <t>6382 Odjeljak ne postoji</t>
  </si>
  <si>
    <t>6413 Kamate na oročena sredstva i depozite po viđenju</t>
  </si>
  <si>
    <t>65 Prihodi od upravnih i adm.pristojbi, pristoj.po posebn.prop.</t>
  </si>
  <si>
    <t>6511 Državne upravne i sudske pristojbe</t>
  </si>
  <si>
    <t>6524 Doprinosi za šume</t>
  </si>
  <si>
    <t>66 Prihodi od prodaje proiz.i robe te pruž.usluga i prih.od don</t>
  </si>
  <si>
    <t>661 Podskupina ne postoji</t>
  </si>
  <si>
    <t>6615 Odjeljak ne postoji</t>
  </si>
  <si>
    <t>663 Donacije od pravnih i fizičkih osoba izvan općeg proračuna</t>
  </si>
  <si>
    <t>7 PRIHODI OD PRODAJE NEFINANCIJSKE IMOVINE</t>
  </si>
  <si>
    <t>71 Prihodi od prodaje neproizvedene dugotraje imovine</t>
  </si>
  <si>
    <t>711 Prihodi od prodaje mater.imovine-prihodnih bogatstava</t>
  </si>
  <si>
    <t>7111 Zemljište</t>
  </si>
  <si>
    <t>Funkcijska klasifikacija 041 Tekuće donacije udrugama i političkim strankama</t>
  </si>
  <si>
    <r>
      <t xml:space="preserve">        Proračun Općine Sveti Petar Orehovec za 2024. godinu i projekcije za 2025. i 2026. godinu ("Službeni glasnik Koprivničko-križevačke županije" broj </t>
    </r>
    <r>
      <rPr>
        <sz val="12"/>
        <color theme="1"/>
        <rFont val="Arial"/>
        <family val="2"/>
        <charset val="238"/>
      </rPr>
      <t>29/23</t>
    </r>
    <r>
      <rPr>
        <sz val="12"/>
        <rFont val="Arial"/>
        <family val="2"/>
        <charset val="238"/>
      </rPr>
      <t>( u daljnjem tekstu: proračun) u prvom polugodištu 2024. godine ostvaren je kako slijedi:</t>
    </r>
  </si>
  <si>
    <t>Izvor 3.1. Vlastiti prihodi - Vrtić "Mali Petar"</t>
  </si>
  <si>
    <t>UKUPNO 3</t>
  </si>
  <si>
    <t>Ukupno 4</t>
  </si>
  <si>
    <t>Ukupno 6</t>
  </si>
  <si>
    <t>6 PRIHODI POSLOVANJA - Vrtić "Mali Petar"</t>
  </si>
  <si>
    <t>65264 Ostali nespomenuti prihodi</t>
  </si>
  <si>
    <t xml:space="preserve">66151 - </t>
  </si>
  <si>
    <t>32 - Materijalni rashodi - Vrtić "Mali Petar"</t>
  </si>
  <si>
    <t>Izvor 3. Vlastiti prihodi - Vrtić Mali Petar</t>
  </si>
  <si>
    <t>Tablica 5.: Račun financiranja prema izvorima financiranja izvršen je za prvo polugodište kako slijedi 2024. godinu kako slijedi:</t>
  </si>
  <si>
    <t xml:space="preserve">        Obrazloženje ostvarenja prihoda i primitaka, rashoda i izdataka nalaze se u prilogu i čine sastavni dio ovog Polugodišnjeg izvještaja o izvršenju Proračuna.</t>
  </si>
  <si>
    <t xml:space="preserve">Članak 5. </t>
  </si>
  <si>
    <t xml:space="preserve">              </t>
  </si>
  <si>
    <t xml:space="preserve">Članak 4. </t>
  </si>
  <si>
    <t>PREDSJEDNIK:</t>
  </si>
  <si>
    <t>Josip Međan</t>
  </si>
  <si>
    <t xml:space="preserve">         Na temelju članka 88. Zakona o proračunu ("Narodne novine" broj 144/21) i članka 32. Statuta Općine Sveti Petar Orehovec ("Službeni glasnik Koprivničko-križevačke županije" broj 9/21 ), Općinsko vijeće Općine Sveti Petar Orehovec na 28. sjednici održanoj 30. rujna 2024. godine donijelo je</t>
  </si>
  <si>
    <t>KLASA: 400-03/24-01/02</t>
  </si>
  <si>
    <t>Sveti Petar Orehovec, 30. rujna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</si>
</sst>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.m\.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8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9" borderId="4" applyNumberFormat="0" applyAlignment="0" applyProtection="0"/>
    <xf numFmtId="0" fontId="31" fillId="30" borderId="5" applyNumberFormat="0" applyAlignment="0" applyProtection="0"/>
    <xf numFmtId="0" fontId="32" fillId="30" borderId="4" applyNumberFormat="0" applyAlignment="0" applyProtection="0"/>
    <xf numFmtId="0" fontId="33" fillId="0" borderId="6" applyNumberFormat="0" applyFill="0" applyAlignment="0" applyProtection="0"/>
    <xf numFmtId="0" fontId="19" fillId="31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36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6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36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36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36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36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3" fillId="0" borderId="0"/>
    <xf numFmtId="0" fontId="3" fillId="32" borderId="8" applyNumberFormat="0" applyFont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0" fontId="0" fillId="0" borderId="0" xfId="0" applyNumberFormat="1"/>
    <xf numFmtId="0" fontId="8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9" fillId="3" borderId="0" xfId="0" applyFont="1" applyFill="1"/>
    <xf numFmtId="10" fontId="9" fillId="3" borderId="0" xfId="0" applyNumberFormat="1" applyFont="1" applyFill="1" applyAlignment="1">
      <alignment horizontal="center"/>
    </xf>
    <xf numFmtId="0" fontId="0" fillId="5" borderId="0" xfId="0" applyFill="1"/>
    <xf numFmtId="10" fontId="0" fillId="5" borderId="0" xfId="0" applyNumberFormat="1" applyFill="1"/>
    <xf numFmtId="4" fontId="9" fillId="0" borderId="0" xfId="0" applyNumberFormat="1" applyFont="1" applyAlignment="1">
      <alignment horizontal="right"/>
    </xf>
    <xf numFmtId="4" fontId="11" fillId="0" borderId="0" xfId="3" applyNumberFormat="1"/>
    <xf numFmtId="9" fontId="0" fillId="0" borderId="0" xfId="2" applyFont="1"/>
    <xf numFmtId="4" fontId="9" fillId="0" borderId="0" xfId="0" applyNumberFormat="1" applyFont="1"/>
    <xf numFmtId="4" fontId="12" fillId="0" borderId="0" xfId="3" applyNumberFormat="1" applyFont="1"/>
    <xf numFmtId="4" fontId="0" fillId="0" borderId="0" xfId="0" applyNumberFormat="1"/>
    <xf numFmtId="0" fontId="13" fillId="0" borderId="0" xfId="0" applyFont="1"/>
    <xf numFmtId="4" fontId="9" fillId="3" borderId="0" xfId="0" applyNumberFormat="1" applyFont="1" applyFill="1" applyAlignment="1">
      <alignment wrapText="1"/>
    </xf>
    <xf numFmtId="4" fontId="9" fillId="3" borderId="0" xfId="0" applyNumberFormat="1" applyFont="1" applyFill="1"/>
    <xf numFmtId="4" fontId="9" fillId="3" borderId="0" xfId="4" applyNumberFormat="1" applyFont="1" applyFill="1"/>
    <xf numFmtId="10" fontId="9" fillId="3" borderId="0" xfId="0" applyNumberFormat="1" applyFont="1" applyFill="1"/>
    <xf numFmtId="4" fontId="14" fillId="5" borderId="0" xfId="0" applyNumberFormat="1" applyFont="1" applyFill="1"/>
    <xf numFmtId="4" fontId="9" fillId="8" borderId="0" xfId="4" applyNumberFormat="1" applyFont="1" applyFill="1"/>
    <xf numFmtId="4" fontId="9" fillId="8" borderId="0" xfId="0" applyNumberFormat="1" applyFont="1" applyFill="1"/>
    <xf numFmtId="4" fontId="8" fillId="10" borderId="0" xfId="4" applyNumberFormat="1" applyFill="1"/>
    <xf numFmtId="4" fontId="0" fillId="10" borderId="0" xfId="0" applyNumberFormat="1" applyFill="1"/>
    <xf numFmtId="0" fontId="9" fillId="11" borderId="0" xfId="0" applyFont="1" applyFill="1"/>
    <xf numFmtId="4" fontId="8" fillId="10" borderId="0" xfId="0" applyNumberFormat="1" applyFont="1" applyFill="1"/>
    <xf numFmtId="4" fontId="0" fillId="8" borderId="0" xfId="0" applyNumberFormat="1" applyFill="1"/>
    <xf numFmtId="4" fontId="14" fillId="12" borderId="0" xfId="0" applyNumberFormat="1" applyFont="1" applyFill="1"/>
    <xf numFmtId="0" fontId="0" fillId="0" borderId="0" xfId="0" applyAlignment="1">
      <alignment horizontal="center"/>
    </xf>
    <xf numFmtId="4" fontId="7" fillId="14" borderId="0" xfId="0" applyNumberFormat="1" applyFont="1" applyFill="1"/>
    <xf numFmtId="4" fontId="15" fillId="14" borderId="0" xfId="0" applyNumberFormat="1" applyFont="1" applyFill="1"/>
    <xf numFmtId="10" fontId="16" fillId="14" borderId="0" xfId="0" applyNumberFormat="1" applyFont="1" applyFill="1"/>
    <xf numFmtId="4" fontId="0" fillId="14" borderId="0" xfId="0" applyNumberFormat="1" applyFill="1"/>
    <xf numFmtId="10" fontId="0" fillId="14" borderId="0" xfId="0" applyNumberFormat="1" applyFill="1"/>
    <xf numFmtId="4" fontId="8" fillId="3" borderId="0" xfId="0" applyNumberFormat="1" applyFont="1" applyFill="1"/>
    <xf numFmtId="10" fontId="0" fillId="3" borderId="0" xfId="0" applyNumberFormat="1" applyFill="1"/>
    <xf numFmtId="4" fontId="9" fillId="10" borderId="0" xfId="4" applyNumberFormat="1" applyFont="1" applyFill="1"/>
    <xf numFmtId="4" fontId="18" fillId="16" borderId="0" xfId="3" applyNumberFormat="1" applyFont="1" applyFill="1"/>
    <xf numFmtId="4" fontId="8" fillId="6" borderId="0" xfId="4" applyNumberFormat="1" applyFill="1"/>
    <xf numFmtId="4" fontId="0" fillId="6" borderId="0" xfId="0" applyNumberFormat="1" applyFill="1"/>
    <xf numFmtId="4" fontId="9" fillId="10" borderId="0" xfId="0" applyNumberFormat="1" applyFont="1" applyFill="1"/>
    <xf numFmtId="4" fontId="0" fillId="18" borderId="0" xfId="0" applyNumberFormat="1" applyFill="1"/>
    <xf numFmtId="4" fontId="16" fillId="5" borderId="0" xfId="0" applyNumberFormat="1" applyFont="1" applyFill="1"/>
    <xf numFmtId="0" fontId="16" fillId="0" borderId="0" xfId="0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3" fontId="16" fillId="5" borderId="0" xfId="0" applyNumberFormat="1" applyFont="1" applyFill="1"/>
    <xf numFmtId="43" fontId="16" fillId="14" borderId="0" xfId="1" applyFont="1" applyFill="1"/>
    <xf numFmtId="0" fontId="11" fillId="0" borderId="0" xfId="3"/>
    <xf numFmtId="10" fontId="9" fillId="3" borderId="0" xfId="0" applyNumberFormat="1" applyFont="1" applyFill="1" applyAlignment="1">
      <alignment horizontal="center" wrapText="1"/>
    </xf>
    <xf numFmtId="10" fontId="15" fillId="14" borderId="0" xfId="0" applyNumberFormat="1" applyFont="1" applyFill="1" applyAlignment="1">
      <alignment horizontal="center" wrapText="1"/>
    </xf>
    <xf numFmtId="4" fontId="0" fillId="5" borderId="0" xfId="0" applyNumberFormat="1" applyFill="1"/>
    <xf numFmtId="10" fontId="16" fillId="0" borderId="0" xfId="0" applyNumberFormat="1" applyFont="1"/>
    <xf numFmtId="4" fontId="9" fillId="11" borderId="0" xfId="0" applyNumberFormat="1" applyFont="1" applyFill="1" applyAlignment="1">
      <alignment horizontal="right"/>
    </xf>
    <xf numFmtId="4" fontId="0" fillId="11" borderId="0" xfId="0" applyNumberFormat="1" applyFill="1"/>
    <xf numFmtId="0" fontId="0" fillId="11" borderId="0" xfId="0" applyFill="1"/>
    <xf numFmtId="10" fontId="8" fillId="3" borderId="0" xfId="0" applyNumberFormat="1" applyFont="1" applyFill="1" applyAlignment="1">
      <alignment horizontal="center" wrapText="1"/>
    </xf>
    <xf numFmtId="20" fontId="0" fillId="0" borderId="0" xfId="0" applyNumberFormat="1" applyAlignment="1">
      <alignment horizontal="left"/>
    </xf>
    <xf numFmtId="0" fontId="9" fillId="14" borderId="0" xfId="0" applyFont="1" applyFill="1"/>
    <xf numFmtId="4" fontId="9" fillId="19" borderId="0" xfId="0" applyNumberFormat="1" applyFont="1" applyFill="1"/>
    <xf numFmtId="4" fontId="12" fillId="19" borderId="0" xfId="3" applyNumberFormat="1" applyFont="1" applyFill="1"/>
    <xf numFmtId="4" fontId="14" fillId="21" borderId="0" xfId="0" applyNumberFormat="1" applyFont="1" applyFill="1"/>
    <xf numFmtId="4" fontId="19" fillId="21" borderId="0" xfId="3" applyNumberFormat="1" applyFont="1" applyFill="1"/>
    <xf numFmtId="4" fontId="14" fillId="23" borderId="0" xfId="0" applyNumberFormat="1" applyFont="1" applyFill="1"/>
    <xf numFmtId="4" fontId="19" fillId="23" borderId="0" xfId="3" applyNumberFormat="1" applyFont="1" applyFill="1"/>
    <xf numFmtId="4" fontId="8" fillId="16" borderId="0" xfId="0" applyNumberFormat="1" applyFont="1" applyFill="1"/>
    <xf numFmtId="4" fontId="20" fillId="16" borderId="0" xfId="3" applyNumberFormat="1" applyFont="1" applyFill="1"/>
    <xf numFmtId="10" fontId="0" fillId="0" borderId="0" xfId="0" applyNumberFormat="1" applyAlignment="1">
      <alignment horizontal="center"/>
    </xf>
    <xf numFmtId="0" fontId="21" fillId="14" borderId="0" xfId="0" applyFont="1" applyFill="1"/>
    <xf numFmtId="4" fontId="21" fillId="14" borderId="0" xfId="0" applyNumberFormat="1" applyFont="1" applyFill="1"/>
    <xf numFmtId="0" fontId="21" fillId="14" borderId="0" xfId="0" applyFont="1" applyFill="1" applyAlignment="1">
      <alignment horizontal="center"/>
    </xf>
    <xf numFmtId="0" fontId="22" fillId="3" borderId="0" xfId="3" applyFont="1" applyFill="1"/>
    <xf numFmtId="4" fontId="22" fillId="3" borderId="0" xfId="3" applyNumberFormat="1" applyFont="1" applyFill="1"/>
    <xf numFmtId="0" fontId="19" fillId="25" borderId="0" xfId="3" applyFont="1" applyFill="1"/>
    <xf numFmtId="4" fontId="19" fillId="25" borderId="0" xfId="3" applyNumberFormat="1" applyFont="1" applyFill="1"/>
    <xf numFmtId="0" fontId="12" fillId="10" borderId="0" xfId="3" applyFont="1" applyFill="1"/>
    <xf numFmtId="4" fontId="12" fillId="10" borderId="0" xfId="3" applyNumberFormat="1" applyFont="1" applyFill="1"/>
    <xf numFmtId="0" fontId="15" fillId="0" borderId="0" xfId="0" applyFont="1"/>
    <xf numFmtId="0" fontId="13" fillId="0" borderId="0" xfId="0" applyFont="1" applyAlignment="1">
      <alignment horizontal="center"/>
    </xf>
    <xf numFmtId="4" fontId="22" fillId="5" borderId="0" xfId="0" applyNumberFormat="1" applyFont="1" applyFill="1"/>
    <xf numFmtId="4" fontId="15" fillId="0" borderId="0" xfId="0" applyNumberFormat="1" applyFont="1"/>
    <xf numFmtId="4" fontId="7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4" fillId="57" borderId="0" xfId="45" applyNumberFormat="1" applyFill="1"/>
    <xf numFmtId="4" fontId="37" fillId="0" borderId="0" xfId="0" applyNumberFormat="1" applyFont="1"/>
    <xf numFmtId="4" fontId="0" fillId="0" borderId="0" xfId="0" applyNumberFormat="1" applyAlignment="1">
      <alignment horizontal="center"/>
    </xf>
    <xf numFmtId="0" fontId="4" fillId="0" borderId="0" xfId="45"/>
    <xf numFmtId="0" fontId="12" fillId="57" borderId="0" xfId="45" applyFont="1" applyFill="1"/>
    <xf numFmtId="4" fontId="13" fillId="0" borderId="0" xfId="0" applyNumberFormat="1" applyFont="1" applyAlignment="1">
      <alignment horizontal="center" wrapText="1"/>
    </xf>
    <xf numFmtId="0" fontId="4" fillId="8" borderId="0" xfId="45" applyFill="1"/>
    <xf numFmtId="4" fontId="18" fillId="0" borderId="0" xfId="3" applyNumberFormat="1" applyFont="1"/>
    <xf numFmtId="4" fontId="4" fillId="8" borderId="0" xfId="45" applyNumberFormat="1" applyFill="1"/>
    <xf numFmtId="4" fontId="4" fillId="0" borderId="0" xfId="45" applyNumberFormat="1"/>
    <xf numFmtId="0" fontId="4" fillId="57" borderId="0" xfId="45" applyFill="1"/>
    <xf numFmtId="0" fontId="12" fillId="0" borderId="0" xfId="45" applyFont="1"/>
    <xf numFmtId="4" fontId="12" fillId="0" borderId="0" xfId="45" applyNumberFormat="1" applyFont="1"/>
    <xf numFmtId="4" fontId="9" fillId="9" borderId="0" xfId="0" applyNumberFormat="1" applyFont="1" applyFill="1" applyAlignment="1">
      <alignment horizontal="right"/>
    </xf>
    <xf numFmtId="4" fontId="6" fillId="0" borderId="0" xfId="0" applyNumberFormat="1" applyFont="1"/>
    <xf numFmtId="4" fontId="8" fillId="0" borderId="0" xfId="0" applyNumberFormat="1" applyFont="1" applyAlignment="1">
      <alignment horizontal="center"/>
    </xf>
    <xf numFmtId="4" fontId="3" fillId="0" borderId="0" xfId="47" applyNumberFormat="1"/>
    <xf numFmtId="0" fontId="12" fillId="8" borderId="0" xfId="45" applyFont="1" applyFill="1"/>
    <xf numFmtId="4" fontId="12" fillId="8" borderId="0" xfId="45" applyNumberFormat="1" applyFont="1" applyFill="1"/>
    <xf numFmtId="0" fontId="2" fillId="0" borderId="0" xfId="45" applyFont="1"/>
    <xf numFmtId="0" fontId="2" fillId="8" borderId="0" xfId="45" applyFont="1" applyFill="1"/>
    <xf numFmtId="4" fontId="12" fillId="8" borderId="0" xfId="47" applyNumberFormat="1" applyFont="1" applyFill="1"/>
    <xf numFmtId="0" fontId="12" fillId="8" borderId="0" xfId="0" applyFont="1" applyFill="1"/>
    <xf numFmtId="4" fontId="21" fillId="14" borderId="0" xfId="0" applyNumberFormat="1" applyFont="1" applyFill="1" applyAlignment="1">
      <alignment wrapText="1"/>
    </xf>
    <xf numFmtId="4" fontId="1" fillId="0" borderId="0" xfId="3" applyNumberFormat="1" applyFont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/>
    <xf numFmtId="0" fontId="9" fillId="2" borderId="0" xfId="0" applyFont="1" applyFill="1" applyAlignment="1">
      <alignment horizontal="center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0" fillId="4" borderId="0" xfId="0" applyFont="1" applyFill="1" applyAlignment="1">
      <alignment horizontal="left" wrapText="1"/>
    </xf>
    <xf numFmtId="0" fontId="13" fillId="0" borderId="0" xfId="0" applyFont="1" applyAlignment="1">
      <alignment horizontal="center" wrapText="1"/>
    </xf>
    <xf numFmtId="0" fontId="9" fillId="7" borderId="0" xfId="0" applyFont="1" applyFill="1"/>
    <xf numFmtId="4" fontId="9" fillId="7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 wrapText="1"/>
    </xf>
    <xf numFmtId="0" fontId="10" fillId="4" borderId="0" xfId="0" applyFont="1" applyFill="1"/>
    <xf numFmtId="4" fontId="10" fillId="4" borderId="0" xfId="0" applyNumberFormat="1" applyFont="1" applyFill="1" applyAlignment="1">
      <alignment horizontal="right"/>
    </xf>
    <xf numFmtId="0" fontId="9" fillId="9" borderId="0" xfId="0" applyFont="1" applyFill="1"/>
    <xf numFmtId="4" fontId="9" fillId="9" borderId="0" xfId="0" applyNumberFormat="1" applyFont="1" applyFill="1" applyAlignment="1">
      <alignment horizontal="right"/>
    </xf>
    <xf numFmtId="0" fontId="9" fillId="11" borderId="0" xfId="0" applyFont="1" applyFill="1"/>
    <xf numFmtId="0" fontId="0" fillId="0" borderId="0" xfId="0" applyAlignment="1">
      <alignment horizontal="left"/>
    </xf>
    <xf numFmtId="0" fontId="9" fillId="2" borderId="0" xfId="0" applyFont="1" applyFill="1"/>
    <xf numFmtId="4" fontId="9" fillId="2" borderId="0" xfId="0" applyNumberFormat="1" applyFont="1" applyFill="1" applyAlignment="1">
      <alignment horizontal="right"/>
    </xf>
    <xf numFmtId="0" fontId="9" fillId="1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13" borderId="0" xfId="0" applyFont="1" applyFill="1" applyAlignment="1">
      <alignment horizontal="center" wrapText="1"/>
    </xf>
    <xf numFmtId="0" fontId="17" fillId="15" borderId="0" xfId="0" applyFont="1" applyFill="1" applyAlignment="1">
      <alignment wrapText="1"/>
    </xf>
    <xf numFmtId="4" fontId="17" fillId="15" borderId="0" xfId="0" applyNumberFormat="1" applyFont="1" applyFill="1" applyAlignment="1">
      <alignment horizontal="right"/>
    </xf>
    <xf numFmtId="0" fontId="17" fillId="17" borderId="0" xfId="0" applyFont="1" applyFill="1" applyAlignment="1">
      <alignment wrapText="1"/>
    </xf>
    <xf numFmtId="4" fontId="17" fillId="17" borderId="0" xfId="0" applyNumberFormat="1" applyFont="1" applyFill="1" applyAlignment="1">
      <alignment horizontal="right"/>
    </xf>
    <xf numFmtId="0" fontId="4" fillId="57" borderId="0" xfId="45" applyFill="1" applyAlignment="1">
      <alignment horizontal="left"/>
    </xf>
    <xf numFmtId="4" fontId="0" fillId="0" borderId="0" xfId="0" applyNumberForma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4" fontId="9" fillId="11" borderId="0" xfId="0" applyNumberFormat="1" applyFont="1" applyFill="1" applyAlignment="1">
      <alignment horizontal="right"/>
    </xf>
    <xf numFmtId="0" fontId="9" fillId="11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22" borderId="0" xfId="0" applyFont="1" applyFill="1" applyAlignment="1">
      <alignment horizontal="left"/>
    </xf>
    <xf numFmtId="0" fontId="10" fillId="22" borderId="0" xfId="0" applyFont="1" applyFill="1"/>
    <xf numFmtId="0" fontId="10" fillId="20" borderId="0" xfId="0" applyFont="1" applyFill="1" applyAlignment="1">
      <alignment horizontal="left"/>
    </xf>
    <xf numFmtId="0" fontId="10" fillId="20" borderId="0" xfId="0" applyFont="1" applyFill="1"/>
    <xf numFmtId="0" fontId="10" fillId="24" borderId="0" xfId="0" applyFont="1" applyFill="1" applyAlignment="1">
      <alignment horizontal="left"/>
    </xf>
    <xf numFmtId="0" fontId="10" fillId="24" borderId="0" xfId="0" applyFont="1" applyFill="1"/>
    <xf numFmtId="4" fontId="20" fillId="0" borderId="0" xfId="45" applyNumberFormat="1" applyFont="1"/>
    <xf numFmtId="4" fontId="20" fillId="57" borderId="0" xfId="45" applyNumberFormat="1" applyFont="1" applyFill="1"/>
  </cellXfs>
  <cellStyles count="67">
    <cellStyle name="20% - Isticanje1" xfId="22" builtinId="30" customBuiltin="1"/>
    <cellStyle name="20% - Isticanje1 2" xfId="49" xr:uid="{5E8D50AD-112E-43D7-BF20-0AC77853C748}"/>
    <cellStyle name="20% - Isticanje2" xfId="26" builtinId="34" customBuiltin="1"/>
    <cellStyle name="20% - Isticanje2 2" xfId="52" xr:uid="{7450ACC2-BE06-429E-A1E3-46E3112C6352}"/>
    <cellStyle name="20% - Isticanje3" xfId="30" builtinId="38" customBuiltin="1"/>
    <cellStyle name="20% - Isticanje3 2" xfId="55" xr:uid="{5B7454E5-28C5-4488-B501-4C7A0E381F6E}"/>
    <cellStyle name="20% - Isticanje4" xfId="34" builtinId="42" customBuiltin="1"/>
    <cellStyle name="20% - Isticanje4 2" xfId="58" xr:uid="{681970AF-0B68-444F-A915-F17D1728D74E}"/>
    <cellStyle name="20% - Isticanje5" xfId="38" builtinId="46" customBuiltin="1"/>
    <cellStyle name="20% - Isticanje5 2" xfId="61" xr:uid="{9360C931-3137-4C67-AE7D-A1658CEF0105}"/>
    <cellStyle name="20% - Isticanje6" xfId="42" builtinId="50" customBuiltin="1"/>
    <cellStyle name="20% - Isticanje6 2" xfId="64" xr:uid="{A872A42F-3E26-4325-AE6A-9E6BA0ED3EA6}"/>
    <cellStyle name="40% - Isticanje1" xfId="23" builtinId="31" customBuiltin="1"/>
    <cellStyle name="40% - Isticanje1 2" xfId="50" xr:uid="{0AB33527-6283-4F5D-8B92-C27B0846DA59}"/>
    <cellStyle name="40% - Isticanje2" xfId="27" builtinId="35" customBuiltin="1"/>
    <cellStyle name="40% - Isticanje2 2" xfId="53" xr:uid="{09421B3D-4B9E-41A6-8941-7702FC1675D1}"/>
    <cellStyle name="40% - Isticanje3" xfId="31" builtinId="39" customBuiltin="1"/>
    <cellStyle name="40% - Isticanje3 2" xfId="56" xr:uid="{8CC104B5-99C9-40C0-A4AF-1E17730512C7}"/>
    <cellStyle name="40% - Isticanje4" xfId="35" builtinId="43" customBuiltin="1"/>
    <cellStyle name="40% - Isticanje4 2" xfId="59" xr:uid="{14483C15-FBDC-4A55-8238-435698117217}"/>
    <cellStyle name="40% - Isticanje5" xfId="39" builtinId="47" customBuiltin="1"/>
    <cellStyle name="40% - Isticanje5 2" xfId="62" xr:uid="{54078FFA-1248-4B4A-AB6E-9A855B7541A6}"/>
    <cellStyle name="40% - Isticanje6" xfId="43" builtinId="51" customBuiltin="1"/>
    <cellStyle name="40% - Isticanje6 2" xfId="65" xr:uid="{62324647-A465-4AFA-BE40-F976B00879EE}"/>
    <cellStyle name="60% - Isticanje1" xfId="24" builtinId="32" customBuiltin="1"/>
    <cellStyle name="60% - Isticanje1 2" xfId="51" xr:uid="{B3EBC45D-D24A-4F3B-A16F-ECC718233526}"/>
    <cellStyle name="60% - Isticanje2" xfId="28" builtinId="36" customBuiltin="1"/>
    <cellStyle name="60% - Isticanje2 2" xfId="54" xr:uid="{DD2FB482-28A8-4895-B530-663962CC4DB5}"/>
    <cellStyle name="60% - Isticanje3" xfId="32" builtinId="40" customBuiltin="1"/>
    <cellStyle name="60% - Isticanje3 2" xfId="57" xr:uid="{4CC311FF-BB46-49AF-BB49-159AECFC586D}"/>
    <cellStyle name="60% - Isticanje4" xfId="36" builtinId="44" customBuiltin="1"/>
    <cellStyle name="60% - Isticanje4 2" xfId="60" xr:uid="{2470C626-5C7A-418A-B908-ACBB534EB0DB}"/>
    <cellStyle name="60% - Isticanje5" xfId="40" builtinId="48" customBuiltin="1"/>
    <cellStyle name="60% - Isticanje5 2" xfId="63" xr:uid="{DF1167BE-AAFE-41B3-AD6C-C0F07C5C535E}"/>
    <cellStyle name="60% - Isticanje6" xfId="44" builtinId="52" customBuiltin="1"/>
    <cellStyle name="60% - Isticanje6 2" xfId="66" xr:uid="{B0BEA502-12C8-4C74-8CC2-1658AF1557EF}"/>
    <cellStyle name="Bilješka 2" xfId="46" xr:uid="{5EDD4273-06BA-4446-BB5B-3F7B05B5F1AC}"/>
    <cellStyle name="Bilješka 3" xfId="48" xr:uid="{2A2F3B99-9E83-4B2F-AF79-1A3437E28A47}"/>
    <cellStyle name="Dobro" xfId="10" builtinId="26" customBuiltin="1"/>
    <cellStyle name="Isticanje1" xfId="21" builtinId="29" customBuiltin="1"/>
    <cellStyle name="Isticanje2" xfId="25" builtinId="33" customBuiltin="1"/>
    <cellStyle name="Isticanje3" xfId="29" builtinId="37" customBuiltin="1"/>
    <cellStyle name="Isticanje4" xfId="33" builtinId="41" customBuiltin="1"/>
    <cellStyle name="Isticanje5" xfId="37" builtinId="45" customBuiltin="1"/>
    <cellStyle name="Isticanje6" xfId="41" builtinId="49" customBuiltin="1"/>
    <cellStyle name="Izlaz" xfId="14" builtinId="21" customBuiltin="1"/>
    <cellStyle name="Izračun" xfId="15" builtinId="22" customBuiltin="1"/>
    <cellStyle name="Loše" xfId="11" builtinId="27" customBuiltin="1"/>
    <cellStyle name="Naslov" xfId="5" builtinId="15" customBuiltin="1"/>
    <cellStyle name="Naslov 1" xfId="6" builtinId="16" customBuiltin="1"/>
    <cellStyle name="Naslov 2" xfId="7" builtinId="17" customBuiltin="1"/>
    <cellStyle name="Naslov 3" xfId="8" builtinId="18" customBuiltin="1"/>
    <cellStyle name="Naslov 4" xfId="9" builtinId="19" customBuiltin="1"/>
    <cellStyle name="Neutralno" xfId="12" builtinId="28" customBuiltin="1"/>
    <cellStyle name="Normal 2" xfId="3" xr:uid="{87671F37-0413-4E56-BE96-1F698A68E1A6}"/>
    <cellStyle name="Normalno" xfId="0" builtinId="0"/>
    <cellStyle name="Normalno 2" xfId="4" xr:uid="{833F7E70-D598-4D57-B4F3-19EEC1BB0BED}"/>
    <cellStyle name="Normalno 3" xfId="45" xr:uid="{8BCDAB00-8285-45F1-AE8B-0EB6D2EDB6C0}"/>
    <cellStyle name="Normalno 4" xfId="47" xr:uid="{901186DE-8EB2-490D-AAB9-D6FDF61E5EC0}"/>
    <cellStyle name="Postotak" xfId="2" builtinId="5"/>
    <cellStyle name="Povezana ćelija" xfId="16" builtinId="24" customBuiltin="1"/>
    <cellStyle name="Provjera ćelije" xfId="17" builtinId="23" customBuiltin="1"/>
    <cellStyle name="Tekst objašnjenja" xfId="19" builtinId="53" customBuiltin="1"/>
    <cellStyle name="Tekst upozorenja" xfId="18" builtinId="11" customBuiltin="1"/>
    <cellStyle name="Ukupni zbroj" xfId="20" builtinId="25" customBuiltin="1"/>
    <cellStyle name="Unos" xfId="13" builtinId="20" customBuiltin="1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V38"/>
  <sheetViews>
    <sheetView workbookViewId="0">
      <selection activeCell="E8" sqref="E8"/>
    </sheetView>
  </sheetViews>
  <sheetFormatPr defaultRowHeight="15" x14ac:dyDescent="0.25"/>
  <cols>
    <col min="7" max="7" width="2.85546875" customWidth="1"/>
    <col min="8" max="11" width="9.140625" hidden="1" customWidth="1"/>
    <col min="12" max="12" width="0.5703125" hidden="1" customWidth="1"/>
    <col min="13" max="13" width="1.42578125" customWidth="1"/>
    <col min="14" max="14" width="13.5703125" customWidth="1"/>
    <col min="15" max="15" width="17" bestFit="1" customWidth="1"/>
    <col min="16" max="16" width="15.85546875" style="19" bestFit="1" customWidth="1"/>
    <col min="21" max="21" width="11.5703125" bestFit="1" customWidth="1"/>
  </cols>
  <sheetData>
    <row r="4" spans="1:22" ht="37.5" customHeight="1" x14ac:dyDescent="0.25">
      <c r="A4" s="116" t="s">
        <v>491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"/>
    </row>
    <row r="5" spans="1:22" ht="15.75" x14ac:dyDescent="0.25">
      <c r="A5" s="117"/>
      <c r="B5" s="11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03"/>
      <c r="Q5" s="1"/>
      <c r="R5" s="1"/>
      <c r="S5" s="1"/>
      <c r="T5" s="1"/>
      <c r="U5" s="1"/>
      <c r="V5" s="2"/>
    </row>
    <row r="6" spans="1:22" ht="15.75" x14ac:dyDescent="0.25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"/>
    </row>
    <row r="7" spans="1:22" ht="15.75" x14ac:dyDescent="0.25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"/>
    </row>
    <row r="8" spans="1:22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3"/>
      <c r="Q8" s="1"/>
      <c r="R8" s="1"/>
      <c r="S8" s="1"/>
      <c r="T8" s="1"/>
      <c r="U8" s="1"/>
      <c r="V8" s="1"/>
    </row>
    <row r="9" spans="1:22" ht="15.75" x14ac:dyDescent="0.25">
      <c r="A9" s="2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3"/>
      <c r="Q9" s="1"/>
      <c r="R9" s="1"/>
      <c r="S9" s="1"/>
      <c r="T9" s="1"/>
      <c r="U9" s="1"/>
      <c r="V9" s="1"/>
    </row>
    <row r="10" spans="1:22" ht="15.75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03"/>
      <c r="Q10" s="1"/>
      <c r="R10" s="1"/>
      <c r="S10" s="1"/>
      <c r="T10" s="1"/>
      <c r="U10" s="1"/>
      <c r="V10" s="1"/>
    </row>
    <row r="11" spans="1:22" ht="15.75" x14ac:dyDescent="0.25">
      <c r="A11" s="118" t="s">
        <v>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22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87"/>
      <c r="Q12" s="3"/>
      <c r="R12" s="3"/>
      <c r="S12" s="3"/>
      <c r="T12" s="3"/>
      <c r="U12" s="3"/>
      <c r="V12" s="3"/>
    </row>
    <row r="13" spans="1:22" ht="30" customHeight="1" x14ac:dyDescent="0.25">
      <c r="A13" s="116" t="s">
        <v>474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</row>
    <row r="14" spans="1:22" x14ac:dyDescent="0.25">
      <c r="A14" s="4"/>
      <c r="Q14" s="5"/>
    </row>
    <row r="15" spans="1:22" x14ac:dyDescent="0.25">
      <c r="A15" s="120" t="s">
        <v>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2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04"/>
      <c r="Q16" s="7"/>
      <c r="R16" s="6"/>
      <c r="S16" s="6"/>
      <c r="T16" s="6"/>
      <c r="U16" s="6"/>
      <c r="V16" s="6"/>
    </row>
    <row r="17" spans="1:22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</row>
    <row r="19" spans="1:22" x14ac:dyDescent="0.25">
      <c r="A19" s="122"/>
      <c r="B19" s="122"/>
      <c r="C19" s="8"/>
      <c r="D19" s="9"/>
      <c r="Q19" s="5"/>
    </row>
    <row r="20" spans="1:22" x14ac:dyDescent="0.25">
      <c r="A20" s="123" t="s">
        <v>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 t="s">
        <v>5</v>
      </c>
      <c r="N20" s="123"/>
      <c r="O20" s="10" t="s">
        <v>6</v>
      </c>
      <c r="P20" s="22" t="s">
        <v>7</v>
      </c>
      <c r="Q20" s="11" t="s">
        <v>8</v>
      </c>
      <c r="R20" s="11" t="s">
        <v>8</v>
      </c>
    </row>
    <row r="21" spans="1:22" ht="18.75" x14ac:dyDescent="0.3">
      <c r="A21" s="114" t="s">
        <v>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5" t="s">
        <v>10</v>
      </c>
      <c r="N21" s="115"/>
      <c r="O21" s="12"/>
      <c r="P21" s="85"/>
      <c r="Q21" s="13"/>
      <c r="R21" s="13"/>
    </row>
    <row r="22" spans="1:22" x14ac:dyDescent="0.25">
      <c r="A22" s="124" t="s">
        <v>11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5">
        <v>867979.77</v>
      </c>
      <c r="N22" s="125"/>
      <c r="O22" s="15">
        <v>2832855</v>
      </c>
      <c r="P22" s="19">
        <v>955563.32</v>
      </c>
      <c r="Q22" s="5">
        <f>P22/O22</f>
        <v>0.33731458899237693</v>
      </c>
      <c r="R22" s="16">
        <f>P22/M22</f>
        <v>1.1009050591121494</v>
      </c>
    </row>
    <row r="23" spans="1:22" x14ac:dyDescent="0.25">
      <c r="A23" s="124" t="s">
        <v>12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5">
        <v>39.81</v>
      </c>
      <c r="N23" s="125"/>
      <c r="O23" s="15">
        <v>110000</v>
      </c>
      <c r="P23" s="15">
        <v>50712.5</v>
      </c>
      <c r="Q23" s="5">
        <f t="shared" ref="Q23:Q28" si="0">P23/O23</f>
        <v>0.46102272727272725</v>
      </c>
      <c r="R23" s="16">
        <f t="shared" ref="R23:R28" si="1">P23/M23</f>
        <v>1273.8633509168551</v>
      </c>
      <c r="T23" t="s">
        <v>316</v>
      </c>
    </row>
    <row r="24" spans="1:22" x14ac:dyDescent="0.25">
      <c r="A24" s="124" t="s">
        <v>13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>
        <v>868019.58</v>
      </c>
      <c r="N24" s="125"/>
      <c r="O24" s="17">
        <f>SUM(O22:O23)</f>
        <v>2942855</v>
      </c>
      <c r="P24" s="86">
        <f>P22+P23</f>
        <v>1006275.82</v>
      </c>
      <c r="Q24" s="5">
        <f t="shared" si="0"/>
        <v>0.34193863442133571</v>
      </c>
      <c r="R24" s="16">
        <f t="shared" si="1"/>
        <v>1.1592777895632262</v>
      </c>
    </row>
    <row r="25" spans="1:22" x14ac:dyDescent="0.25">
      <c r="A25" s="124" t="s">
        <v>14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5">
        <v>458837.04</v>
      </c>
      <c r="N25" s="125"/>
      <c r="O25" s="15">
        <v>1596355</v>
      </c>
      <c r="P25" s="113">
        <v>667874.38</v>
      </c>
      <c r="Q25" s="5">
        <f t="shared" si="0"/>
        <v>0.4183745971290847</v>
      </c>
      <c r="R25" s="16">
        <f t="shared" si="1"/>
        <v>1.4555807874621456</v>
      </c>
      <c r="U25" s="19"/>
    </row>
    <row r="26" spans="1:22" x14ac:dyDescent="0.25">
      <c r="A26" s="124" t="s">
        <v>15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5">
        <v>44533.46</v>
      </c>
      <c r="N26" s="125"/>
      <c r="O26" s="15">
        <v>1173500</v>
      </c>
      <c r="P26" s="113">
        <v>250281.67</v>
      </c>
      <c r="Q26" s="5">
        <f t="shared" si="0"/>
        <v>0.21327794631444399</v>
      </c>
      <c r="R26" s="16">
        <f t="shared" si="1"/>
        <v>5.6200813949780688</v>
      </c>
    </row>
    <row r="27" spans="1:22" x14ac:dyDescent="0.25">
      <c r="A27" s="124" t="s">
        <v>16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5">
        <v>503370.5</v>
      </c>
      <c r="N27" s="122"/>
      <c r="O27" s="17">
        <f>SUM(O25:O26)</f>
        <v>2769855</v>
      </c>
      <c r="P27" s="17">
        <f>SUM(P25:P26)</f>
        <v>918156.05</v>
      </c>
      <c r="Q27" s="5">
        <f t="shared" si="0"/>
        <v>0.33148162990481456</v>
      </c>
      <c r="R27" s="16">
        <f t="shared" si="1"/>
        <v>1.8240164054111236</v>
      </c>
      <c r="U27" s="19"/>
    </row>
    <row r="28" spans="1:22" x14ac:dyDescent="0.25">
      <c r="A28" s="124" t="s">
        <v>17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5">
        <v>364649.08</v>
      </c>
      <c r="N28" s="122"/>
      <c r="O28" s="19">
        <f>O24-O27</f>
        <v>173000</v>
      </c>
      <c r="P28" s="19">
        <f>P24-P27</f>
        <v>88119.769999999902</v>
      </c>
      <c r="Q28" s="5">
        <f t="shared" si="0"/>
        <v>0.50936283236994162</v>
      </c>
      <c r="R28" s="16">
        <f t="shared" si="1"/>
        <v>0.24165636178212735</v>
      </c>
      <c r="U28" s="19"/>
    </row>
    <row r="29" spans="1:22" x14ac:dyDescent="0.25">
      <c r="A29" s="114" t="s">
        <v>18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14" t="s">
        <v>19</v>
      </c>
      <c r="N29" s="122"/>
      <c r="O29" s="12"/>
      <c r="P29" s="57"/>
      <c r="Q29" s="13"/>
      <c r="R29" s="13"/>
    </row>
    <row r="30" spans="1:22" x14ac:dyDescent="0.25">
      <c r="A30" s="124" t="s">
        <v>20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5">
        <v>0</v>
      </c>
      <c r="N30" s="122"/>
      <c r="Q30" s="5"/>
      <c r="R30" s="16"/>
    </row>
    <row r="31" spans="1:22" x14ac:dyDescent="0.25">
      <c r="A31" s="124" t="s">
        <v>21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5">
        <v>130647.78</v>
      </c>
      <c r="N31" s="122"/>
      <c r="O31" s="18">
        <v>173000</v>
      </c>
      <c r="P31" s="18">
        <v>95522.959999999992</v>
      </c>
      <c r="Q31" s="5">
        <f>P31/O31</f>
        <v>0.55215583815028901</v>
      </c>
      <c r="R31" s="16">
        <f>P31/M31</f>
        <v>0.73114874206052327</v>
      </c>
    </row>
    <row r="32" spans="1:22" x14ac:dyDescent="0.25">
      <c r="A32" s="124" t="s">
        <v>22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5">
        <v>-130647.78</v>
      </c>
      <c r="N32" s="122"/>
      <c r="O32" s="18">
        <v>-173000</v>
      </c>
      <c r="P32" s="19">
        <v>-95522.96</v>
      </c>
      <c r="Q32" s="5">
        <f t="shared" ref="Q32" si="2">P32/O32</f>
        <v>0.55215583815028901</v>
      </c>
      <c r="R32" s="16">
        <f t="shared" ref="R32:R34" si="3">P32/M32</f>
        <v>0.73114874206052338</v>
      </c>
    </row>
    <row r="33" spans="1:18" ht="17.25" customHeight="1" x14ac:dyDescent="0.25">
      <c r="A33" s="124" t="s">
        <v>23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5">
        <v>0</v>
      </c>
      <c r="N33" s="122"/>
      <c r="O33">
        <v>0</v>
      </c>
      <c r="Q33" s="5"/>
      <c r="R33" s="16"/>
    </row>
    <row r="34" spans="1:18" ht="27.75" customHeight="1" x14ac:dyDescent="0.25">
      <c r="A34" s="126" t="s">
        <v>24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5">
        <v>234001.3</v>
      </c>
      <c r="N34" s="122"/>
      <c r="P34" s="19">
        <v>-7403.19</v>
      </c>
      <c r="Q34" s="5"/>
      <c r="R34" s="16">
        <f t="shared" si="3"/>
        <v>-3.1637388339295552E-2</v>
      </c>
    </row>
    <row r="35" spans="1:18" x14ac:dyDescent="0.25">
      <c r="A35" s="128" t="s">
        <v>25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14" t="s">
        <v>19</v>
      </c>
      <c r="N35" s="122"/>
      <c r="O35" s="12"/>
      <c r="P35" s="57"/>
      <c r="Q35" s="13"/>
      <c r="R35" s="13"/>
    </row>
    <row r="36" spans="1:18" x14ac:dyDescent="0.25">
      <c r="A36" s="124" t="s">
        <v>26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5"/>
      <c r="N36" s="122"/>
      <c r="Q36" s="5"/>
    </row>
    <row r="37" spans="1:18" x14ac:dyDescent="0.25">
      <c r="Q37" s="5"/>
    </row>
    <row r="38" spans="1:18" x14ac:dyDescent="0.25">
      <c r="Q38" s="5"/>
    </row>
  </sheetData>
  <mergeCells count="43">
    <mergeCell ref="A34:L34"/>
    <mergeCell ref="M34:N34"/>
    <mergeCell ref="A35:L35"/>
    <mergeCell ref="M35:N35"/>
    <mergeCell ref="A36:L36"/>
    <mergeCell ref="M36:N36"/>
    <mergeCell ref="A31:L31"/>
    <mergeCell ref="M31:N31"/>
    <mergeCell ref="A32:L32"/>
    <mergeCell ref="M32:N32"/>
    <mergeCell ref="A33:L33"/>
    <mergeCell ref="M33:N33"/>
    <mergeCell ref="A28:L28"/>
    <mergeCell ref="M28:N28"/>
    <mergeCell ref="A29:L29"/>
    <mergeCell ref="M29:N29"/>
    <mergeCell ref="A30:L30"/>
    <mergeCell ref="M30:N30"/>
    <mergeCell ref="A25:L25"/>
    <mergeCell ref="M25:N25"/>
    <mergeCell ref="A26:L26"/>
    <mergeCell ref="M26:N26"/>
    <mergeCell ref="A27:L27"/>
    <mergeCell ref="M27:N27"/>
    <mergeCell ref="A22:L22"/>
    <mergeCell ref="M22:N22"/>
    <mergeCell ref="A23:L23"/>
    <mergeCell ref="M23:N23"/>
    <mergeCell ref="A24:L24"/>
    <mergeCell ref="M24:N24"/>
    <mergeCell ref="A21:L21"/>
    <mergeCell ref="M21:N21"/>
    <mergeCell ref="A4:U4"/>
    <mergeCell ref="A5:B5"/>
    <mergeCell ref="A6:U6"/>
    <mergeCell ref="A7:U7"/>
    <mergeCell ref="A11:V11"/>
    <mergeCell ref="A13:V13"/>
    <mergeCell ref="A15:V15"/>
    <mergeCell ref="A17:V18"/>
    <mergeCell ref="A19:B19"/>
    <mergeCell ref="A20:L20"/>
    <mergeCell ref="M20:N2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F3AF-70DD-447C-8767-9B22F5C60744}">
  <dimension ref="A3:X535"/>
  <sheetViews>
    <sheetView workbookViewId="0">
      <selection activeCell="E2" sqref="E2"/>
    </sheetView>
  </sheetViews>
  <sheetFormatPr defaultRowHeight="15" x14ac:dyDescent="0.25"/>
  <cols>
    <col min="3" max="3" width="23.7109375" customWidth="1"/>
    <col min="4" max="4" width="17.7109375" customWidth="1"/>
    <col min="5" max="5" width="17.5703125" bestFit="1" customWidth="1"/>
    <col min="6" max="6" width="16.140625" customWidth="1"/>
    <col min="7" max="7" width="15.7109375" customWidth="1"/>
    <col min="8" max="8" width="14.28515625" customWidth="1"/>
    <col min="9" max="9" width="6.7109375" customWidth="1"/>
    <col min="10" max="10" width="10.140625" bestFit="1" customWidth="1"/>
    <col min="13" max="13" width="11.5703125" bestFit="1" customWidth="1"/>
  </cols>
  <sheetData>
    <row r="3" spans="1:24" x14ac:dyDescent="0.25">
      <c r="W3" s="19"/>
      <c r="X3" s="19"/>
    </row>
    <row r="4" spans="1:24" x14ac:dyDescent="0.25">
      <c r="A4" s="129" t="s">
        <v>27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20"/>
      <c r="W4" s="19"/>
      <c r="X4" s="19"/>
    </row>
    <row r="5" spans="1:24" x14ac:dyDescent="0.25">
      <c r="A5" s="20" t="s">
        <v>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19"/>
      <c r="X5" s="19"/>
    </row>
    <row r="6" spans="1:24" x14ac:dyDescent="0.25">
      <c r="A6" s="20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19"/>
      <c r="X6" s="19"/>
    </row>
    <row r="8" spans="1:24" x14ac:dyDescent="0.25">
      <c r="A8" s="20" t="s">
        <v>30</v>
      </c>
    </row>
    <row r="12" spans="1:24" x14ac:dyDescent="0.25">
      <c r="A12" t="s">
        <v>31</v>
      </c>
      <c r="B12" t="s">
        <v>32</v>
      </c>
      <c r="C12" t="s">
        <v>33</v>
      </c>
      <c r="D12" t="s">
        <v>34</v>
      </c>
      <c r="E12" t="s">
        <v>35</v>
      </c>
      <c r="F12" t="s">
        <v>36</v>
      </c>
      <c r="G12" t="s">
        <v>37</v>
      </c>
      <c r="H12" t="s">
        <v>38</v>
      </c>
      <c r="I12" t="s">
        <v>39</v>
      </c>
      <c r="M12" s="19"/>
    </row>
    <row r="13" spans="1:24" ht="15.75" x14ac:dyDescent="0.25">
      <c r="B13" t="s">
        <v>40</v>
      </c>
      <c r="D13" s="90">
        <v>2942855</v>
      </c>
      <c r="E13" s="90">
        <f>E84+E408+E466+E150+E153+E156+E160+E163+E164+E193+E198+E211+E215+E219+E221+E142</f>
        <v>1013679.0099999998</v>
      </c>
      <c r="F13" s="90">
        <f>F472+F473+F474+F475+F476+F527</f>
        <v>2942855</v>
      </c>
      <c r="G13" s="90">
        <f>G477+G527+G531</f>
        <v>1006275.7999999999</v>
      </c>
      <c r="H13" s="16">
        <f>E13/D13</f>
        <v>0.34445428334049749</v>
      </c>
      <c r="I13" s="16">
        <f>G13/F13</f>
        <v>0.34193862762521426</v>
      </c>
      <c r="M13" s="19"/>
      <c r="N13" s="19"/>
    </row>
    <row r="14" spans="1:24" x14ac:dyDescent="0.25">
      <c r="A14" s="92">
        <v>1</v>
      </c>
      <c r="B14" s="92" t="s">
        <v>46</v>
      </c>
      <c r="C14" s="92" t="s">
        <v>398</v>
      </c>
      <c r="D14" s="98">
        <v>45250</v>
      </c>
      <c r="E14" s="98">
        <v>18613.73</v>
      </c>
      <c r="F14" s="98">
        <v>0</v>
      </c>
      <c r="G14" s="98">
        <v>0</v>
      </c>
      <c r="H14" s="16">
        <f t="shared" ref="H14:H77" si="0">E14/D14</f>
        <v>0.41135314917127069</v>
      </c>
      <c r="I14" s="16"/>
    </row>
    <row r="15" spans="1:24" x14ac:dyDescent="0.25">
      <c r="A15" s="92">
        <v>1</v>
      </c>
      <c r="B15" s="92" t="s">
        <v>56</v>
      </c>
      <c r="C15" s="92" t="s">
        <v>398</v>
      </c>
      <c r="D15" s="98">
        <v>5000</v>
      </c>
      <c r="E15" s="98">
        <v>6429.03</v>
      </c>
      <c r="F15" s="98">
        <v>0</v>
      </c>
      <c r="G15" s="98">
        <v>0</v>
      </c>
      <c r="H15" s="16">
        <f t="shared" si="0"/>
        <v>1.285806</v>
      </c>
      <c r="I15" s="16"/>
    </row>
    <row r="16" spans="1:24" x14ac:dyDescent="0.25">
      <c r="A16" s="92">
        <v>1</v>
      </c>
      <c r="B16" s="92" t="s">
        <v>57</v>
      </c>
      <c r="C16" s="92" t="s">
        <v>398</v>
      </c>
      <c r="D16" s="98">
        <v>6500</v>
      </c>
      <c r="E16" s="98">
        <v>0</v>
      </c>
      <c r="F16" s="98">
        <v>0</v>
      </c>
      <c r="G16" s="98">
        <v>0</v>
      </c>
      <c r="H16" s="16">
        <f t="shared" si="0"/>
        <v>0</v>
      </c>
      <c r="I16" s="16"/>
    </row>
    <row r="17" spans="1:9" x14ac:dyDescent="0.25">
      <c r="A17" s="92">
        <v>1</v>
      </c>
      <c r="B17" s="92" t="s">
        <v>60</v>
      </c>
      <c r="C17" s="92" t="s">
        <v>398</v>
      </c>
      <c r="D17" s="98">
        <v>6000</v>
      </c>
      <c r="E17" s="98">
        <v>960.5</v>
      </c>
      <c r="F17" s="98">
        <v>0</v>
      </c>
      <c r="G17" s="98">
        <v>0</v>
      </c>
      <c r="H17" s="16">
        <f t="shared" si="0"/>
        <v>0.16008333333333333</v>
      </c>
      <c r="I17" s="16"/>
    </row>
    <row r="18" spans="1:9" x14ac:dyDescent="0.25">
      <c r="A18" s="92">
        <v>1</v>
      </c>
      <c r="B18" s="92" t="s">
        <v>65</v>
      </c>
      <c r="C18" s="92" t="s">
        <v>398</v>
      </c>
      <c r="D18" s="98">
        <v>87150</v>
      </c>
      <c r="E18" s="98">
        <v>45958.83</v>
      </c>
      <c r="F18" s="98">
        <v>0</v>
      </c>
      <c r="G18" s="98">
        <v>0</v>
      </c>
      <c r="H18" s="16">
        <f t="shared" si="0"/>
        <v>0.52735318416523236</v>
      </c>
      <c r="I18" s="16"/>
    </row>
    <row r="19" spans="1:9" x14ac:dyDescent="0.25">
      <c r="A19" s="92">
        <v>1</v>
      </c>
      <c r="B19" s="92" t="s">
        <v>75</v>
      </c>
      <c r="C19" s="92" t="s">
        <v>398</v>
      </c>
      <c r="D19" s="98">
        <v>20380</v>
      </c>
      <c r="E19" s="98">
        <v>8626.5</v>
      </c>
      <c r="F19" s="98">
        <v>0</v>
      </c>
      <c r="G19" s="98">
        <v>0</v>
      </c>
      <c r="H19" s="16">
        <f t="shared" si="0"/>
        <v>0.42328263002944061</v>
      </c>
      <c r="I19" s="16"/>
    </row>
    <row r="20" spans="1:9" x14ac:dyDescent="0.25">
      <c r="A20" s="92">
        <v>1</v>
      </c>
      <c r="B20" s="92" t="s">
        <v>81</v>
      </c>
      <c r="C20" s="92" t="s">
        <v>398</v>
      </c>
      <c r="D20" s="98">
        <v>3800</v>
      </c>
      <c r="E20" s="98">
        <v>7159.94</v>
      </c>
      <c r="F20" s="98">
        <v>0</v>
      </c>
      <c r="G20" s="98">
        <v>0</v>
      </c>
      <c r="H20" s="16">
        <f t="shared" si="0"/>
        <v>1.8841947368421053</v>
      </c>
      <c r="I20" s="16"/>
    </row>
    <row r="21" spans="1:9" x14ac:dyDescent="0.25">
      <c r="A21" s="92">
        <v>1</v>
      </c>
      <c r="B21" s="92" t="s">
        <v>83</v>
      </c>
      <c r="C21" s="92" t="s">
        <v>398</v>
      </c>
      <c r="D21" s="98">
        <v>10000</v>
      </c>
      <c r="E21" s="98">
        <v>4948.75</v>
      </c>
      <c r="F21" s="98">
        <v>0</v>
      </c>
      <c r="G21" s="98">
        <v>0</v>
      </c>
      <c r="H21" s="16">
        <f t="shared" si="0"/>
        <v>0.49487500000000001</v>
      </c>
      <c r="I21" s="16"/>
    </row>
    <row r="22" spans="1:9" x14ac:dyDescent="0.25">
      <c r="A22" s="92">
        <v>1</v>
      </c>
      <c r="B22" s="92" t="s">
        <v>87</v>
      </c>
      <c r="C22" s="92" t="s">
        <v>398</v>
      </c>
      <c r="D22" s="98">
        <v>3500</v>
      </c>
      <c r="E22" s="98">
        <v>501.8</v>
      </c>
      <c r="F22" s="98">
        <v>0</v>
      </c>
      <c r="G22" s="98">
        <v>0</v>
      </c>
      <c r="H22" s="16">
        <f t="shared" si="0"/>
        <v>0.14337142857142857</v>
      </c>
      <c r="I22" s="16"/>
    </row>
    <row r="23" spans="1:9" x14ac:dyDescent="0.25">
      <c r="A23" s="92">
        <v>1</v>
      </c>
      <c r="B23" s="92" t="s">
        <v>90</v>
      </c>
      <c r="C23" s="92" t="s">
        <v>398</v>
      </c>
      <c r="D23" s="98">
        <v>11050</v>
      </c>
      <c r="E23" s="98">
        <v>5234.8</v>
      </c>
      <c r="F23" s="98">
        <v>0</v>
      </c>
      <c r="G23" s="98">
        <v>0</v>
      </c>
      <c r="H23" s="16">
        <f t="shared" si="0"/>
        <v>0.47373755656108602</v>
      </c>
      <c r="I23" s="16"/>
    </row>
    <row r="24" spans="1:9" x14ac:dyDescent="0.25">
      <c r="A24" s="92">
        <v>1</v>
      </c>
      <c r="B24" s="92" t="s">
        <v>97</v>
      </c>
      <c r="C24" s="92" t="s">
        <v>398</v>
      </c>
      <c r="D24" s="98">
        <v>15000</v>
      </c>
      <c r="E24" s="98">
        <v>4359.58</v>
      </c>
      <c r="F24" s="98">
        <v>0</v>
      </c>
      <c r="G24" s="98">
        <v>0</v>
      </c>
      <c r="H24" s="16">
        <f t="shared" si="0"/>
        <v>0.29063866666666666</v>
      </c>
      <c r="I24" s="16"/>
    </row>
    <row r="25" spans="1:9" x14ac:dyDescent="0.25">
      <c r="A25" s="92">
        <v>1</v>
      </c>
      <c r="B25" s="92" t="s">
        <v>98</v>
      </c>
      <c r="C25" s="92" t="s">
        <v>398</v>
      </c>
      <c r="D25" s="98">
        <v>10000</v>
      </c>
      <c r="E25" s="98">
        <v>30434.89</v>
      </c>
      <c r="F25" s="98">
        <v>0</v>
      </c>
      <c r="G25" s="98">
        <v>0</v>
      </c>
      <c r="H25" s="16">
        <f t="shared" si="0"/>
        <v>3.0434890000000001</v>
      </c>
      <c r="I25" s="16"/>
    </row>
    <row r="26" spans="1:9" x14ac:dyDescent="0.25">
      <c r="A26" s="92">
        <v>1</v>
      </c>
      <c r="B26" s="92" t="s">
        <v>100</v>
      </c>
      <c r="C26" s="92" t="s">
        <v>398</v>
      </c>
      <c r="D26" s="98">
        <v>15000</v>
      </c>
      <c r="E26" s="98">
        <v>5572.43</v>
      </c>
      <c r="F26" s="98">
        <v>0</v>
      </c>
      <c r="G26" s="98">
        <v>0</v>
      </c>
      <c r="H26" s="16">
        <f t="shared" si="0"/>
        <v>0.37149533333333334</v>
      </c>
      <c r="I26" s="16"/>
    </row>
    <row r="27" spans="1:9" x14ac:dyDescent="0.25">
      <c r="A27" s="92">
        <v>1</v>
      </c>
      <c r="B27" s="92" t="s">
        <v>128</v>
      </c>
      <c r="C27" s="92" t="s">
        <v>398</v>
      </c>
      <c r="D27" s="98">
        <v>400</v>
      </c>
      <c r="E27" s="98">
        <v>0</v>
      </c>
      <c r="F27" s="98">
        <v>0</v>
      </c>
      <c r="G27" s="98">
        <v>0</v>
      </c>
      <c r="H27" s="16">
        <f t="shared" si="0"/>
        <v>0</v>
      </c>
      <c r="I27" s="16"/>
    </row>
    <row r="28" spans="1:9" x14ac:dyDescent="0.25">
      <c r="A28" s="92">
        <v>1</v>
      </c>
      <c r="B28" s="92" t="s">
        <v>132</v>
      </c>
      <c r="C28" s="92" t="s">
        <v>398</v>
      </c>
      <c r="D28" s="98">
        <v>216700</v>
      </c>
      <c r="E28" s="98">
        <v>194229.58</v>
      </c>
      <c r="F28" s="98">
        <v>0</v>
      </c>
      <c r="G28" s="98">
        <v>0</v>
      </c>
      <c r="H28" s="16">
        <f t="shared" si="0"/>
        <v>0.89630632210429162</v>
      </c>
      <c r="I28" s="16"/>
    </row>
    <row r="29" spans="1:9" x14ac:dyDescent="0.25">
      <c r="A29" s="92">
        <v>1</v>
      </c>
      <c r="B29" s="92" t="s">
        <v>139</v>
      </c>
      <c r="C29" s="92" t="s">
        <v>398</v>
      </c>
      <c r="D29" s="98">
        <v>15000</v>
      </c>
      <c r="E29" s="98">
        <v>0</v>
      </c>
      <c r="F29" s="98">
        <v>0</v>
      </c>
      <c r="G29" s="98">
        <v>0</v>
      </c>
      <c r="H29" s="16">
        <f t="shared" si="0"/>
        <v>0</v>
      </c>
      <c r="I29" s="16"/>
    </row>
    <row r="30" spans="1:9" x14ac:dyDescent="0.25">
      <c r="A30" s="92">
        <v>1</v>
      </c>
      <c r="B30" s="92" t="s">
        <v>141</v>
      </c>
      <c r="C30" s="92" t="s">
        <v>398</v>
      </c>
      <c r="D30" s="98">
        <v>10000</v>
      </c>
      <c r="E30" s="98">
        <v>7535.8</v>
      </c>
      <c r="F30" s="98">
        <v>0</v>
      </c>
      <c r="G30" s="98">
        <v>0</v>
      </c>
      <c r="H30" s="16">
        <f t="shared" si="0"/>
        <v>0.75358000000000003</v>
      </c>
      <c r="I30" s="16"/>
    </row>
    <row r="31" spans="1:9" x14ac:dyDescent="0.25">
      <c r="A31" s="92">
        <v>1</v>
      </c>
      <c r="B31" s="92" t="s">
        <v>142</v>
      </c>
      <c r="C31" s="92" t="s">
        <v>398</v>
      </c>
      <c r="D31" s="98">
        <v>65000</v>
      </c>
      <c r="E31" s="98">
        <v>30000</v>
      </c>
      <c r="F31" s="98">
        <v>0</v>
      </c>
      <c r="G31" s="98">
        <v>0</v>
      </c>
      <c r="H31" s="16">
        <f t="shared" si="0"/>
        <v>0.46153846153846156</v>
      </c>
      <c r="I31" s="16"/>
    </row>
    <row r="32" spans="1:9" x14ac:dyDescent="0.25">
      <c r="A32" s="92">
        <v>1</v>
      </c>
      <c r="B32" s="92" t="s">
        <v>145</v>
      </c>
      <c r="C32" s="92" t="s">
        <v>398</v>
      </c>
      <c r="D32" s="98">
        <v>5000</v>
      </c>
      <c r="E32" s="98">
        <v>1816.08</v>
      </c>
      <c r="F32" s="98">
        <v>0</v>
      </c>
      <c r="G32" s="98">
        <v>0</v>
      </c>
      <c r="H32" s="16">
        <f t="shared" si="0"/>
        <v>0.36321599999999998</v>
      </c>
      <c r="I32" s="16"/>
    </row>
    <row r="33" spans="1:9" x14ac:dyDescent="0.25">
      <c r="A33" s="92">
        <v>1</v>
      </c>
      <c r="B33" s="92" t="s">
        <v>146</v>
      </c>
      <c r="C33" s="92" t="s">
        <v>398</v>
      </c>
      <c r="D33" s="98">
        <v>30000</v>
      </c>
      <c r="E33" s="98">
        <v>9720</v>
      </c>
      <c r="F33" s="98">
        <v>0</v>
      </c>
      <c r="G33" s="98">
        <v>0</v>
      </c>
      <c r="H33" s="16">
        <f t="shared" si="0"/>
        <v>0.32400000000000001</v>
      </c>
      <c r="I33" s="16"/>
    </row>
    <row r="34" spans="1:9" x14ac:dyDescent="0.25">
      <c r="A34" s="92">
        <v>1</v>
      </c>
      <c r="B34" s="92" t="s">
        <v>147</v>
      </c>
      <c r="C34" s="92" t="s">
        <v>398</v>
      </c>
      <c r="D34" s="98">
        <v>8920</v>
      </c>
      <c r="E34" s="98">
        <v>2968.35</v>
      </c>
      <c r="F34" s="98">
        <v>0</v>
      </c>
      <c r="G34" s="98">
        <v>0</v>
      </c>
      <c r="H34" s="16">
        <f t="shared" si="0"/>
        <v>0.33277466367713004</v>
      </c>
      <c r="I34" s="16"/>
    </row>
    <row r="35" spans="1:9" x14ac:dyDescent="0.25">
      <c r="A35" s="92">
        <v>1</v>
      </c>
      <c r="B35" s="92" t="s">
        <v>156</v>
      </c>
      <c r="C35" s="92" t="s">
        <v>398</v>
      </c>
      <c r="D35" s="98">
        <v>13000</v>
      </c>
      <c r="E35" s="98">
        <v>7500</v>
      </c>
      <c r="F35" s="98">
        <v>0</v>
      </c>
      <c r="G35" s="98">
        <v>0</v>
      </c>
      <c r="H35" s="16">
        <f t="shared" si="0"/>
        <v>0.57692307692307687</v>
      </c>
      <c r="I35" s="16"/>
    </row>
    <row r="36" spans="1:9" x14ac:dyDescent="0.25">
      <c r="A36" s="92">
        <v>1</v>
      </c>
      <c r="B36" s="92" t="s">
        <v>157</v>
      </c>
      <c r="C36" s="92" t="s">
        <v>398</v>
      </c>
      <c r="D36" s="98">
        <v>10000</v>
      </c>
      <c r="E36" s="98">
        <v>11000</v>
      </c>
      <c r="F36" s="98">
        <v>0</v>
      </c>
      <c r="G36" s="98">
        <v>0</v>
      </c>
      <c r="H36" s="16">
        <f t="shared" si="0"/>
        <v>1.1000000000000001</v>
      </c>
      <c r="I36" s="16"/>
    </row>
    <row r="37" spans="1:9" x14ac:dyDescent="0.25">
      <c r="A37" s="92">
        <v>1</v>
      </c>
      <c r="B37" s="92" t="s">
        <v>162</v>
      </c>
      <c r="C37" s="92" t="s">
        <v>398</v>
      </c>
      <c r="D37" s="98">
        <v>8430</v>
      </c>
      <c r="E37" s="98">
        <v>10052.69</v>
      </c>
      <c r="F37" s="98">
        <v>0</v>
      </c>
      <c r="G37" s="98">
        <v>0</v>
      </c>
      <c r="H37" s="16">
        <f t="shared" si="0"/>
        <v>1.1924899169632266</v>
      </c>
      <c r="I37" s="16"/>
    </row>
    <row r="38" spans="1:9" x14ac:dyDescent="0.25">
      <c r="A38" s="92">
        <v>1</v>
      </c>
      <c r="B38" s="92" t="s">
        <v>183</v>
      </c>
      <c r="C38" s="92" t="s">
        <v>398</v>
      </c>
      <c r="D38" s="98">
        <v>10000</v>
      </c>
      <c r="E38" s="98">
        <v>14960</v>
      </c>
      <c r="F38" s="98">
        <v>0</v>
      </c>
      <c r="G38" s="98">
        <v>0</v>
      </c>
      <c r="H38" s="16">
        <f t="shared" si="0"/>
        <v>1.496</v>
      </c>
      <c r="I38" s="16"/>
    </row>
    <row r="39" spans="1:9" x14ac:dyDescent="0.25">
      <c r="A39" s="92">
        <v>3</v>
      </c>
      <c r="B39" s="92" t="s">
        <v>90</v>
      </c>
      <c r="C39" s="92" t="s">
        <v>398</v>
      </c>
      <c r="D39" s="98">
        <v>12075</v>
      </c>
      <c r="E39" s="98">
        <v>6202.53</v>
      </c>
      <c r="F39" s="98">
        <v>0</v>
      </c>
      <c r="G39" s="98">
        <v>0</v>
      </c>
      <c r="H39" s="16">
        <f t="shared" si="0"/>
        <v>0.51366708074534162</v>
      </c>
      <c r="I39" s="16"/>
    </row>
    <row r="40" spans="1:9" x14ac:dyDescent="0.25">
      <c r="A40" s="92">
        <v>3</v>
      </c>
      <c r="B40" s="92" t="s">
        <v>107</v>
      </c>
      <c r="C40" s="92" t="s">
        <v>398</v>
      </c>
      <c r="D40" s="98">
        <v>8000</v>
      </c>
      <c r="E40" s="98">
        <v>7885.58</v>
      </c>
      <c r="F40" s="98">
        <v>0</v>
      </c>
      <c r="G40" s="98">
        <v>0</v>
      </c>
      <c r="H40" s="16">
        <f t="shared" si="0"/>
        <v>0.9856975</v>
      </c>
      <c r="I40" s="16"/>
    </row>
    <row r="41" spans="1:9" x14ac:dyDescent="0.25">
      <c r="A41" s="92">
        <v>3</v>
      </c>
      <c r="B41" s="92" t="s">
        <v>122</v>
      </c>
      <c r="C41" s="92" t="s">
        <v>398</v>
      </c>
      <c r="D41" s="98">
        <v>770</v>
      </c>
      <c r="E41" s="98">
        <v>0</v>
      </c>
      <c r="F41" s="98">
        <v>0</v>
      </c>
      <c r="G41" s="98">
        <v>0</v>
      </c>
      <c r="H41" s="16">
        <f t="shared" si="0"/>
        <v>0</v>
      </c>
      <c r="I41" s="16"/>
    </row>
    <row r="42" spans="1:9" x14ac:dyDescent="0.25">
      <c r="A42" s="92">
        <v>3</v>
      </c>
      <c r="B42" s="92" t="s">
        <v>126</v>
      </c>
      <c r="C42" s="92" t="s">
        <v>398</v>
      </c>
      <c r="D42" s="98">
        <v>2000</v>
      </c>
      <c r="E42" s="98">
        <v>350.12</v>
      </c>
      <c r="F42" s="98">
        <v>0</v>
      </c>
      <c r="G42" s="98">
        <v>0</v>
      </c>
      <c r="H42" s="16">
        <f t="shared" si="0"/>
        <v>0.17505999999999999</v>
      </c>
      <c r="I42" s="16"/>
    </row>
    <row r="43" spans="1:9" x14ac:dyDescent="0.25">
      <c r="A43" s="92">
        <v>3</v>
      </c>
      <c r="B43" s="92" t="s">
        <v>132</v>
      </c>
      <c r="C43" s="92" t="s">
        <v>398</v>
      </c>
      <c r="D43" s="98">
        <v>158130</v>
      </c>
      <c r="E43" s="98">
        <v>0</v>
      </c>
      <c r="F43" s="98">
        <v>0</v>
      </c>
      <c r="G43" s="98">
        <v>0</v>
      </c>
      <c r="H43" s="16">
        <f t="shared" si="0"/>
        <v>0</v>
      </c>
      <c r="I43" s="16"/>
    </row>
    <row r="44" spans="1:9" x14ac:dyDescent="0.25">
      <c r="A44" s="92">
        <v>3</v>
      </c>
      <c r="B44" s="92" t="s">
        <v>148</v>
      </c>
      <c r="C44" s="92" t="s">
        <v>398</v>
      </c>
      <c r="D44" s="98">
        <v>55000</v>
      </c>
      <c r="E44" s="98">
        <v>2839.19</v>
      </c>
      <c r="F44" s="98">
        <v>0</v>
      </c>
      <c r="G44" s="98">
        <v>0</v>
      </c>
      <c r="H44" s="16">
        <f t="shared" si="0"/>
        <v>5.1621636363636363E-2</v>
      </c>
      <c r="I44" s="16"/>
    </row>
    <row r="45" spans="1:9" x14ac:dyDescent="0.25">
      <c r="A45" s="92">
        <v>3</v>
      </c>
      <c r="B45" s="92" t="s">
        <v>153</v>
      </c>
      <c r="C45" s="92" t="s">
        <v>398</v>
      </c>
      <c r="D45" s="98">
        <v>9000</v>
      </c>
      <c r="E45" s="98">
        <v>0</v>
      </c>
      <c r="F45" s="98">
        <v>0</v>
      </c>
      <c r="G45" s="98">
        <v>0</v>
      </c>
      <c r="H45" s="16">
        <f t="shared" si="0"/>
        <v>0</v>
      </c>
      <c r="I45" s="16"/>
    </row>
    <row r="46" spans="1:9" x14ac:dyDescent="0.25">
      <c r="A46" s="92">
        <v>4</v>
      </c>
      <c r="B46" s="92" t="s">
        <v>107</v>
      </c>
      <c r="C46" s="92" t="s">
        <v>398</v>
      </c>
      <c r="D46" s="98">
        <v>22000</v>
      </c>
      <c r="E46" s="98">
        <v>8029.79</v>
      </c>
      <c r="F46" s="98">
        <v>0</v>
      </c>
      <c r="G46" s="98">
        <v>0</v>
      </c>
      <c r="H46" s="16">
        <f t="shared" si="0"/>
        <v>0.36499045454545453</v>
      </c>
      <c r="I46" s="16"/>
    </row>
    <row r="47" spans="1:9" x14ac:dyDescent="0.25">
      <c r="A47" s="92">
        <v>4</v>
      </c>
      <c r="B47" s="92" t="s">
        <v>108</v>
      </c>
      <c r="C47" s="92" t="s">
        <v>398</v>
      </c>
      <c r="D47" s="98">
        <v>20000</v>
      </c>
      <c r="E47" s="98">
        <v>650</v>
      </c>
      <c r="F47" s="98">
        <v>0</v>
      </c>
      <c r="G47" s="98">
        <v>0</v>
      </c>
      <c r="H47" s="16">
        <f t="shared" si="0"/>
        <v>3.2500000000000001E-2</v>
      </c>
      <c r="I47" s="16"/>
    </row>
    <row r="48" spans="1:9" x14ac:dyDescent="0.25">
      <c r="A48" s="92">
        <v>4</v>
      </c>
      <c r="B48" s="92" t="s">
        <v>110</v>
      </c>
      <c r="C48" s="92" t="s">
        <v>398</v>
      </c>
      <c r="D48" s="98">
        <v>50000</v>
      </c>
      <c r="E48" s="98">
        <v>59407.75</v>
      </c>
      <c r="F48" s="98">
        <v>0</v>
      </c>
      <c r="G48" s="98">
        <v>0</v>
      </c>
      <c r="H48" s="16">
        <f t="shared" si="0"/>
        <v>1.1881550000000001</v>
      </c>
      <c r="I48" s="16"/>
    </row>
    <row r="49" spans="1:9" x14ac:dyDescent="0.25">
      <c r="A49" s="92">
        <v>4</v>
      </c>
      <c r="B49" s="92" t="s">
        <v>111</v>
      </c>
      <c r="C49" s="92" t="s">
        <v>398</v>
      </c>
      <c r="D49" s="98">
        <v>20000</v>
      </c>
      <c r="E49" s="98">
        <v>11755.28</v>
      </c>
      <c r="F49" s="98">
        <v>0</v>
      </c>
      <c r="G49" s="98">
        <v>0</v>
      </c>
      <c r="H49" s="16">
        <f t="shared" si="0"/>
        <v>0.58776400000000006</v>
      </c>
      <c r="I49" s="16"/>
    </row>
    <row r="50" spans="1:9" x14ac:dyDescent="0.25">
      <c r="A50" s="92">
        <v>4</v>
      </c>
      <c r="B50" s="92" t="s">
        <v>132</v>
      </c>
      <c r="C50" s="92" t="s">
        <v>398</v>
      </c>
      <c r="D50" s="98">
        <v>65000</v>
      </c>
      <c r="E50" s="98">
        <v>0</v>
      </c>
      <c r="F50" s="98">
        <v>0</v>
      </c>
      <c r="G50" s="98">
        <v>0</v>
      </c>
      <c r="H50" s="16">
        <f t="shared" si="0"/>
        <v>0</v>
      </c>
      <c r="I50" s="16"/>
    </row>
    <row r="51" spans="1:9" x14ac:dyDescent="0.25">
      <c r="A51" s="92">
        <v>5</v>
      </c>
      <c r="B51" s="92" t="s">
        <v>104</v>
      </c>
      <c r="C51" s="92" t="s">
        <v>398</v>
      </c>
      <c r="D51" s="98">
        <v>12000</v>
      </c>
      <c r="E51" s="98">
        <v>0</v>
      </c>
      <c r="F51" s="98">
        <v>0</v>
      </c>
      <c r="G51" s="98">
        <v>0</v>
      </c>
      <c r="H51" s="16">
        <f t="shared" si="0"/>
        <v>0</v>
      </c>
      <c r="I51" s="16"/>
    </row>
    <row r="52" spans="1:9" x14ac:dyDescent="0.25">
      <c r="A52" s="92">
        <v>5</v>
      </c>
      <c r="B52" s="92" t="s">
        <v>106</v>
      </c>
      <c r="C52" s="92" t="s">
        <v>398</v>
      </c>
      <c r="D52" s="98">
        <v>30000</v>
      </c>
      <c r="E52" s="98">
        <v>0</v>
      </c>
      <c r="F52" s="98">
        <v>0</v>
      </c>
      <c r="G52" s="98">
        <v>0</v>
      </c>
      <c r="H52" s="16">
        <f t="shared" si="0"/>
        <v>0</v>
      </c>
      <c r="I52" s="16"/>
    </row>
    <row r="53" spans="1:9" x14ac:dyDescent="0.25">
      <c r="A53" s="92">
        <v>5</v>
      </c>
      <c r="B53" s="92" t="s">
        <v>108</v>
      </c>
      <c r="C53" s="92" t="s">
        <v>398</v>
      </c>
      <c r="D53" s="98">
        <v>70000</v>
      </c>
      <c r="E53" s="98">
        <v>0</v>
      </c>
      <c r="F53" s="98">
        <v>0</v>
      </c>
      <c r="G53" s="98">
        <v>0</v>
      </c>
      <c r="H53" s="16">
        <f t="shared" si="0"/>
        <v>0</v>
      </c>
      <c r="I53" s="16"/>
    </row>
    <row r="54" spans="1:9" x14ac:dyDescent="0.25">
      <c r="A54" s="92">
        <v>5</v>
      </c>
      <c r="B54" s="92" t="s">
        <v>109</v>
      </c>
      <c r="C54" s="92" t="s">
        <v>398</v>
      </c>
      <c r="D54" s="98">
        <v>10000</v>
      </c>
      <c r="E54" s="98">
        <v>2220</v>
      </c>
      <c r="F54" s="98">
        <v>0</v>
      </c>
      <c r="G54" s="98">
        <v>0</v>
      </c>
      <c r="H54" s="16">
        <f t="shared" si="0"/>
        <v>0.222</v>
      </c>
      <c r="I54" s="16"/>
    </row>
    <row r="55" spans="1:9" x14ac:dyDescent="0.25">
      <c r="A55" s="92">
        <v>5</v>
      </c>
      <c r="B55" s="92" t="s">
        <v>110</v>
      </c>
      <c r="C55" s="92" t="s">
        <v>398</v>
      </c>
      <c r="D55" s="98">
        <v>15000</v>
      </c>
      <c r="E55" s="98">
        <v>14219</v>
      </c>
      <c r="F55" s="98">
        <v>0</v>
      </c>
      <c r="G55" s="98">
        <v>0</v>
      </c>
      <c r="H55" s="16">
        <f t="shared" si="0"/>
        <v>0.94793333333333329</v>
      </c>
      <c r="I55" s="16"/>
    </row>
    <row r="56" spans="1:9" x14ac:dyDescent="0.25">
      <c r="A56" s="92">
        <v>5</v>
      </c>
      <c r="B56" s="92" t="s">
        <v>111</v>
      </c>
      <c r="C56" s="92" t="s">
        <v>398</v>
      </c>
      <c r="D56" s="98">
        <v>20000</v>
      </c>
      <c r="E56" s="98">
        <v>15275.55</v>
      </c>
      <c r="F56" s="98">
        <v>0</v>
      </c>
      <c r="G56" s="98">
        <v>0</v>
      </c>
      <c r="H56" s="16">
        <f t="shared" si="0"/>
        <v>0.7637775</v>
      </c>
      <c r="I56" s="16"/>
    </row>
    <row r="57" spans="1:9" x14ac:dyDescent="0.25">
      <c r="A57" s="92">
        <v>5</v>
      </c>
      <c r="B57" s="92" t="s">
        <v>112</v>
      </c>
      <c r="C57" s="92" t="s">
        <v>398</v>
      </c>
      <c r="D57" s="98">
        <v>20000</v>
      </c>
      <c r="E57" s="98">
        <v>18108.14</v>
      </c>
      <c r="F57" s="98">
        <v>0</v>
      </c>
      <c r="G57" s="98">
        <v>0</v>
      </c>
      <c r="H57" s="16">
        <f t="shared" si="0"/>
        <v>0.90540699999999996</v>
      </c>
      <c r="I57" s="16"/>
    </row>
    <row r="58" spans="1:9" x14ac:dyDescent="0.25">
      <c r="A58" s="92">
        <v>5</v>
      </c>
      <c r="B58" s="92" t="s">
        <v>113</v>
      </c>
      <c r="C58" s="92" t="s">
        <v>398</v>
      </c>
      <c r="D58" s="98">
        <v>1000</v>
      </c>
      <c r="E58" s="98">
        <v>0</v>
      </c>
      <c r="F58" s="98">
        <v>0</v>
      </c>
      <c r="G58" s="98">
        <v>0</v>
      </c>
      <c r="H58" s="16">
        <f t="shared" si="0"/>
        <v>0</v>
      </c>
      <c r="I58" s="16"/>
    </row>
    <row r="59" spans="1:9" x14ac:dyDescent="0.25">
      <c r="A59" s="92">
        <v>5</v>
      </c>
      <c r="B59" s="92" t="s">
        <v>116</v>
      </c>
      <c r="C59" s="92" t="s">
        <v>398</v>
      </c>
      <c r="D59" s="98">
        <v>100</v>
      </c>
      <c r="E59" s="98">
        <v>0</v>
      </c>
      <c r="F59" s="98">
        <v>0</v>
      </c>
      <c r="G59" s="98">
        <v>0</v>
      </c>
      <c r="H59" s="16">
        <f t="shared" si="0"/>
        <v>0</v>
      </c>
      <c r="I59" s="16"/>
    </row>
    <row r="60" spans="1:9" x14ac:dyDescent="0.25">
      <c r="A60" s="92">
        <v>5</v>
      </c>
      <c r="B60" s="92" t="s">
        <v>117</v>
      </c>
      <c r="C60" s="92" t="s">
        <v>398</v>
      </c>
      <c r="D60" s="98">
        <v>5000</v>
      </c>
      <c r="E60" s="98">
        <v>0</v>
      </c>
      <c r="F60" s="98">
        <v>0</v>
      </c>
      <c r="G60" s="98">
        <v>0</v>
      </c>
      <c r="H60" s="16">
        <f t="shared" si="0"/>
        <v>0</v>
      </c>
      <c r="I60" s="16"/>
    </row>
    <row r="61" spans="1:9" x14ac:dyDescent="0.25">
      <c r="A61" s="92">
        <v>5</v>
      </c>
      <c r="B61" s="92" t="s">
        <v>118</v>
      </c>
      <c r="C61" s="92" t="s">
        <v>398</v>
      </c>
      <c r="D61" s="98">
        <v>50000</v>
      </c>
      <c r="E61" s="98">
        <v>2926.83</v>
      </c>
      <c r="F61" s="98">
        <v>0</v>
      </c>
      <c r="G61" s="98">
        <v>0</v>
      </c>
      <c r="H61" s="16">
        <f t="shared" si="0"/>
        <v>5.8536600000000001E-2</v>
      </c>
      <c r="I61" s="16"/>
    </row>
    <row r="62" spans="1:9" x14ac:dyDescent="0.25">
      <c r="A62" s="92">
        <v>5</v>
      </c>
      <c r="B62" s="92" t="s">
        <v>119</v>
      </c>
      <c r="C62" s="92" t="s">
        <v>398</v>
      </c>
      <c r="D62" s="98">
        <v>10000</v>
      </c>
      <c r="E62" s="98">
        <v>0</v>
      </c>
      <c r="F62" s="98">
        <v>0</v>
      </c>
      <c r="G62" s="98">
        <v>0</v>
      </c>
      <c r="H62" s="16">
        <f t="shared" si="0"/>
        <v>0</v>
      </c>
      <c r="I62" s="16"/>
    </row>
    <row r="63" spans="1:9" x14ac:dyDescent="0.25">
      <c r="A63" s="92">
        <v>5</v>
      </c>
      <c r="B63" s="92" t="s">
        <v>122</v>
      </c>
      <c r="C63" s="92" t="s">
        <v>398</v>
      </c>
      <c r="D63" s="98">
        <v>6730</v>
      </c>
      <c r="E63" s="98">
        <v>3430.86</v>
      </c>
      <c r="F63" s="98">
        <v>0</v>
      </c>
      <c r="G63" s="98">
        <v>0</v>
      </c>
      <c r="H63" s="16">
        <f t="shared" si="0"/>
        <v>0.50978603268945022</v>
      </c>
      <c r="I63" s="16"/>
    </row>
    <row r="64" spans="1:9" x14ac:dyDescent="0.25">
      <c r="A64" s="92">
        <v>5</v>
      </c>
      <c r="B64" s="92" t="s">
        <v>123</v>
      </c>
      <c r="C64" s="92" t="s">
        <v>398</v>
      </c>
      <c r="D64" s="98">
        <v>5000</v>
      </c>
      <c r="E64" s="98">
        <v>0</v>
      </c>
      <c r="F64" s="98">
        <v>0</v>
      </c>
      <c r="G64" s="98">
        <v>0</v>
      </c>
      <c r="H64" s="16">
        <f t="shared" si="0"/>
        <v>0</v>
      </c>
      <c r="I64" s="16"/>
    </row>
    <row r="65" spans="1:9" x14ac:dyDescent="0.25">
      <c r="A65" s="92">
        <v>5</v>
      </c>
      <c r="B65" s="92" t="s">
        <v>124</v>
      </c>
      <c r="C65" s="92" t="s">
        <v>398</v>
      </c>
      <c r="D65" s="98">
        <v>10000</v>
      </c>
      <c r="E65" s="98">
        <v>8744.17</v>
      </c>
      <c r="F65" s="98">
        <v>0</v>
      </c>
      <c r="G65" s="98">
        <v>0</v>
      </c>
      <c r="H65" s="16">
        <f t="shared" si="0"/>
        <v>0.874417</v>
      </c>
      <c r="I65" s="16"/>
    </row>
    <row r="66" spans="1:9" x14ac:dyDescent="0.25">
      <c r="A66" s="92">
        <v>5</v>
      </c>
      <c r="B66" s="92" t="s">
        <v>127</v>
      </c>
      <c r="C66" s="92" t="s">
        <v>398</v>
      </c>
      <c r="D66" s="98">
        <v>1350</v>
      </c>
      <c r="E66" s="98">
        <v>442.28</v>
      </c>
      <c r="F66" s="98">
        <v>0</v>
      </c>
      <c r="G66" s="98">
        <v>0</v>
      </c>
      <c r="H66" s="16">
        <f t="shared" si="0"/>
        <v>0.3276148148148148</v>
      </c>
      <c r="I66" s="16"/>
    </row>
    <row r="67" spans="1:9" x14ac:dyDescent="0.25">
      <c r="A67" s="92">
        <v>5</v>
      </c>
      <c r="B67" s="92" t="s">
        <v>128</v>
      </c>
      <c r="C67" s="92" t="s">
        <v>398</v>
      </c>
      <c r="D67" s="98">
        <v>2400</v>
      </c>
      <c r="E67" s="98">
        <v>1490</v>
      </c>
      <c r="F67" s="98">
        <v>0</v>
      </c>
      <c r="G67" s="98">
        <v>0</v>
      </c>
      <c r="H67" s="16">
        <f t="shared" si="0"/>
        <v>0.62083333333333335</v>
      </c>
      <c r="I67" s="16"/>
    </row>
    <row r="68" spans="1:9" x14ac:dyDescent="0.25">
      <c r="A68" s="92">
        <v>5</v>
      </c>
      <c r="B68" s="92" t="s">
        <v>130</v>
      </c>
      <c r="C68" s="92" t="s">
        <v>398</v>
      </c>
      <c r="D68" s="98">
        <v>26500</v>
      </c>
      <c r="E68" s="98">
        <v>0</v>
      </c>
      <c r="F68" s="98">
        <v>0</v>
      </c>
      <c r="G68" s="98">
        <v>0</v>
      </c>
      <c r="H68" s="16">
        <f t="shared" si="0"/>
        <v>0</v>
      </c>
      <c r="I68" s="16"/>
    </row>
    <row r="69" spans="1:9" x14ac:dyDescent="0.25">
      <c r="A69" s="92">
        <v>5</v>
      </c>
      <c r="B69" s="92" t="s">
        <v>131</v>
      </c>
      <c r="C69" s="92" t="s">
        <v>398</v>
      </c>
      <c r="D69" s="98">
        <v>15000</v>
      </c>
      <c r="E69" s="98">
        <v>5785.83</v>
      </c>
      <c r="F69" s="98">
        <v>0</v>
      </c>
      <c r="G69" s="98">
        <v>0</v>
      </c>
      <c r="H69" s="16">
        <f t="shared" si="0"/>
        <v>0.38572200000000001</v>
      </c>
      <c r="I69" s="16"/>
    </row>
    <row r="70" spans="1:9" x14ac:dyDescent="0.25">
      <c r="A70" s="92">
        <v>5</v>
      </c>
      <c r="B70" s="92" t="s">
        <v>132</v>
      </c>
      <c r="C70" s="92" t="s">
        <v>398</v>
      </c>
      <c r="D70" s="98">
        <v>2620</v>
      </c>
      <c r="E70" s="98">
        <v>0</v>
      </c>
      <c r="F70" s="98">
        <v>0</v>
      </c>
      <c r="G70" s="98">
        <v>0</v>
      </c>
      <c r="H70" s="16">
        <f t="shared" si="0"/>
        <v>0</v>
      </c>
      <c r="I70" s="16"/>
    </row>
    <row r="71" spans="1:9" x14ac:dyDescent="0.25">
      <c r="A71" s="92">
        <v>5</v>
      </c>
      <c r="B71" s="92" t="s">
        <v>143</v>
      </c>
      <c r="C71" s="92" t="s">
        <v>398</v>
      </c>
      <c r="D71" s="98">
        <v>2000</v>
      </c>
      <c r="E71" s="98">
        <v>0</v>
      </c>
      <c r="F71" s="98">
        <v>0</v>
      </c>
      <c r="G71" s="98">
        <v>0</v>
      </c>
      <c r="H71" s="16">
        <f t="shared" si="0"/>
        <v>0</v>
      </c>
      <c r="I71" s="16"/>
    </row>
    <row r="72" spans="1:9" x14ac:dyDescent="0.25">
      <c r="A72" s="92">
        <v>5</v>
      </c>
      <c r="B72" s="92" t="s">
        <v>144</v>
      </c>
      <c r="C72" s="92" t="s">
        <v>398</v>
      </c>
      <c r="D72" s="98">
        <v>1500</v>
      </c>
      <c r="E72" s="98">
        <v>0</v>
      </c>
      <c r="F72" s="98">
        <v>0</v>
      </c>
      <c r="G72" s="98">
        <v>0</v>
      </c>
      <c r="H72" s="16">
        <f t="shared" si="0"/>
        <v>0</v>
      </c>
      <c r="I72" s="16"/>
    </row>
    <row r="73" spans="1:9" x14ac:dyDescent="0.25">
      <c r="A73" s="92">
        <v>5</v>
      </c>
      <c r="B73" s="92" t="s">
        <v>151</v>
      </c>
      <c r="C73" s="92" t="s">
        <v>398</v>
      </c>
      <c r="D73" s="98">
        <v>35000</v>
      </c>
      <c r="E73" s="98">
        <v>0</v>
      </c>
      <c r="F73" s="98">
        <v>0</v>
      </c>
      <c r="G73" s="98">
        <v>0</v>
      </c>
      <c r="H73" s="16">
        <f t="shared" si="0"/>
        <v>0</v>
      </c>
      <c r="I73" s="16"/>
    </row>
    <row r="74" spans="1:9" x14ac:dyDescent="0.25">
      <c r="A74" s="92">
        <v>5</v>
      </c>
      <c r="B74" s="92" t="s">
        <v>155</v>
      </c>
      <c r="C74" s="92" t="s">
        <v>398</v>
      </c>
      <c r="D74" s="98">
        <v>1600</v>
      </c>
      <c r="E74" s="98">
        <v>2000</v>
      </c>
      <c r="F74" s="98">
        <v>0</v>
      </c>
      <c r="G74" s="98">
        <v>0</v>
      </c>
      <c r="H74" s="16">
        <f t="shared" si="0"/>
        <v>1.25</v>
      </c>
      <c r="I74" s="16"/>
    </row>
    <row r="75" spans="1:9" x14ac:dyDescent="0.25">
      <c r="A75" s="92">
        <v>5</v>
      </c>
      <c r="B75" s="92" t="s">
        <v>156</v>
      </c>
      <c r="C75" s="92" t="s">
        <v>398</v>
      </c>
      <c r="D75" s="98">
        <v>20000</v>
      </c>
      <c r="E75" s="98">
        <v>18600</v>
      </c>
      <c r="F75" s="98">
        <v>0</v>
      </c>
      <c r="G75" s="98">
        <v>0</v>
      </c>
      <c r="H75" s="16">
        <f t="shared" si="0"/>
        <v>0.93</v>
      </c>
      <c r="I75" s="16"/>
    </row>
    <row r="76" spans="1:9" x14ac:dyDescent="0.25">
      <c r="A76" s="92">
        <v>5</v>
      </c>
      <c r="B76" s="92" t="s">
        <v>158</v>
      </c>
      <c r="C76" s="92" t="s">
        <v>398</v>
      </c>
      <c r="D76" s="98">
        <v>12000</v>
      </c>
      <c r="E76" s="98">
        <v>0</v>
      </c>
      <c r="F76" s="98">
        <v>0</v>
      </c>
      <c r="G76" s="98">
        <v>0</v>
      </c>
      <c r="H76" s="16">
        <f t="shared" si="0"/>
        <v>0</v>
      </c>
      <c r="I76" s="16"/>
    </row>
    <row r="77" spans="1:9" x14ac:dyDescent="0.25">
      <c r="A77" s="92">
        <v>5</v>
      </c>
      <c r="B77" s="92" t="s">
        <v>159</v>
      </c>
      <c r="C77" s="92" t="s">
        <v>398</v>
      </c>
      <c r="D77" s="98">
        <v>1500</v>
      </c>
      <c r="E77" s="98">
        <v>0</v>
      </c>
      <c r="F77" s="98">
        <v>0</v>
      </c>
      <c r="G77" s="98">
        <v>0</v>
      </c>
      <c r="H77" s="16">
        <f t="shared" si="0"/>
        <v>0</v>
      </c>
      <c r="I77" s="16"/>
    </row>
    <row r="78" spans="1:9" x14ac:dyDescent="0.25">
      <c r="A78" s="92">
        <v>5</v>
      </c>
      <c r="B78" s="92" t="s">
        <v>160</v>
      </c>
      <c r="C78" s="92" t="s">
        <v>398</v>
      </c>
      <c r="D78" s="98">
        <v>5000</v>
      </c>
      <c r="E78" s="98">
        <v>1500</v>
      </c>
      <c r="F78" s="98">
        <v>0</v>
      </c>
      <c r="G78" s="98">
        <v>0</v>
      </c>
      <c r="H78" s="16">
        <f t="shared" ref="H78:H141" si="1">E78/D78</f>
        <v>0.3</v>
      </c>
      <c r="I78" s="16"/>
    </row>
    <row r="79" spans="1:9" x14ac:dyDescent="0.25">
      <c r="A79" s="92">
        <v>5</v>
      </c>
      <c r="B79" s="92" t="s">
        <v>161</v>
      </c>
      <c r="C79" s="92" t="s">
        <v>398</v>
      </c>
      <c r="D79" s="98">
        <v>4000</v>
      </c>
      <c r="E79" s="98">
        <v>2500</v>
      </c>
      <c r="F79" s="98">
        <v>0</v>
      </c>
      <c r="G79" s="98">
        <v>0</v>
      </c>
      <c r="H79" s="16">
        <f t="shared" si="1"/>
        <v>0.625</v>
      </c>
      <c r="I79" s="16"/>
    </row>
    <row r="80" spans="1:9" x14ac:dyDescent="0.25">
      <c r="A80" s="92">
        <v>5</v>
      </c>
      <c r="B80" s="92" t="s">
        <v>170</v>
      </c>
      <c r="C80" s="92" t="s">
        <v>398</v>
      </c>
      <c r="D80" s="98">
        <v>20000</v>
      </c>
      <c r="E80" s="98">
        <v>1000.65</v>
      </c>
      <c r="F80" s="98">
        <v>0</v>
      </c>
      <c r="G80" s="98">
        <v>0</v>
      </c>
      <c r="H80" s="16">
        <f t="shared" si="1"/>
        <v>5.0032500000000001E-2</v>
      </c>
      <c r="I80" s="16"/>
    </row>
    <row r="81" spans="1:9" x14ac:dyDescent="0.25">
      <c r="A81" s="92">
        <v>5</v>
      </c>
      <c r="B81" s="92" t="s">
        <v>173</v>
      </c>
      <c r="C81" s="92" t="s">
        <v>398</v>
      </c>
      <c r="D81" s="98">
        <v>20000</v>
      </c>
      <c r="E81" s="98">
        <v>0</v>
      </c>
      <c r="F81" s="98">
        <v>0</v>
      </c>
      <c r="G81" s="98">
        <v>0</v>
      </c>
      <c r="H81" s="16">
        <f t="shared" si="1"/>
        <v>0</v>
      </c>
      <c r="I81" s="16"/>
    </row>
    <row r="82" spans="1:9" x14ac:dyDescent="0.25">
      <c r="A82" s="92">
        <v>5</v>
      </c>
      <c r="B82" s="92" t="s">
        <v>174</v>
      </c>
      <c r="C82" s="92" t="s">
        <v>398</v>
      </c>
      <c r="D82" s="98">
        <v>70000</v>
      </c>
      <c r="E82" s="98">
        <v>0</v>
      </c>
      <c r="F82" s="98">
        <v>0</v>
      </c>
      <c r="G82" s="98">
        <v>0</v>
      </c>
      <c r="H82" s="16">
        <f t="shared" si="1"/>
        <v>0</v>
      </c>
      <c r="I82" s="16"/>
    </row>
    <row r="83" spans="1:9" x14ac:dyDescent="0.25">
      <c r="A83" s="92">
        <v>5</v>
      </c>
      <c r="B83" s="92" t="s">
        <v>180</v>
      </c>
      <c r="C83" s="92" t="s">
        <v>398</v>
      </c>
      <c r="D83" s="98">
        <v>15000</v>
      </c>
      <c r="E83" s="98">
        <v>0</v>
      </c>
      <c r="F83" s="98">
        <v>0</v>
      </c>
      <c r="G83" s="98">
        <v>0</v>
      </c>
      <c r="H83" s="16">
        <f t="shared" si="1"/>
        <v>0</v>
      </c>
      <c r="I83" s="16"/>
    </row>
    <row r="84" spans="1:9" x14ac:dyDescent="0.25">
      <c r="A84" s="106"/>
      <c r="B84" s="106" t="s">
        <v>476</v>
      </c>
      <c r="C84" s="106"/>
      <c r="D84" s="107">
        <v>0</v>
      </c>
      <c r="E84" s="107">
        <f>SUM(E14:E83)</f>
        <v>623946.83000000007</v>
      </c>
      <c r="F84" s="107"/>
      <c r="G84" s="107"/>
      <c r="H84" s="16"/>
      <c r="I84" s="16"/>
    </row>
    <row r="85" spans="1:9" x14ac:dyDescent="0.25">
      <c r="A85" s="92">
        <v>1</v>
      </c>
      <c r="B85" s="92" t="s">
        <v>65</v>
      </c>
      <c r="C85" s="92" t="s">
        <v>66</v>
      </c>
      <c r="D85" s="98">
        <v>83450</v>
      </c>
      <c r="E85" s="98">
        <v>44899.3</v>
      </c>
      <c r="F85" s="98">
        <v>0</v>
      </c>
      <c r="G85" s="98">
        <v>0</v>
      </c>
      <c r="H85" s="16">
        <f t="shared" si="1"/>
        <v>0.53803834631515879</v>
      </c>
      <c r="I85" s="16"/>
    </row>
    <row r="86" spans="1:9" x14ac:dyDescent="0.25">
      <c r="A86" s="92">
        <v>1</v>
      </c>
      <c r="B86" s="92" t="s">
        <v>132</v>
      </c>
      <c r="C86" s="92" t="s">
        <v>66</v>
      </c>
      <c r="D86" s="98">
        <v>216700</v>
      </c>
      <c r="E86" s="98">
        <v>194229.58</v>
      </c>
      <c r="F86" s="98">
        <v>0</v>
      </c>
      <c r="G86" s="98">
        <v>0</v>
      </c>
      <c r="H86" s="16">
        <f t="shared" si="1"/>
        <v>0.89630632210429162</v>
      </c>
      <c r="I86" s="16"/>
    </row>
    <row r="87" spans="1:9" x14ac:dyDescent="0.25">
      <c r="A87" s="92">
        <v>3</v>
      </c>
      <c r="B87" s="92" t="s">
        <v>132</v>
      </c>
      <c r="C87" s="92" t="s">
        <v>66</v>
      </c>
      <c r="D87" s="98">
        <v>98400</v>
      </c>
      <c r="E87" s="98">
        <v>0</v>
      </c>
      <c r="F87" s="98">
        <v>0</v>
      </c>
      <c r="G87" s="98">
        <v>0</v>
      </c>
      <c r="H87" s="16">
        <f t="shared" si="1"/>
        <v>0</v>
      </c>
      <c r="I87" s="16"/>
    </row>
    <row r="88" spans="1:9" x14ac:dyDescent="0.25">
      <c r="A88" s="92">
        <v>1</v>
      </c>
      <c r="B88" s="92" t="s">
        <v>65</v>
      </c>
      <c r="C88" s="92" t="s">
        <v>399</v>
      </c>
      <c r="D88" s="98">
        <v>70000</v>
      </c>
      <c r="E88" s="98">
        <v>36083.01</v>
      </c>
      <c r="F88" s="98">
        <v>0</v>
      </c>
      <c r="G88" s="98">
        <v>0</v>
      </c>
      <c r="H88" s="16">
        <f t="shared" si="1"/>
        <v>0.51547157142857147</v>
      </c>
      <c r="I88" s="16"/>
    </row>
    <row r="89" spans="1:9" x14ac:dyDescent="0.25">
      <c r="A89" s="92">
        <v>1</v>
      </c>
      <c r="B89" s="92" t="s">
        <v>132</v>
      </c>
      <c r="C89" s="92" t="s">
        <v>399</v>
      </c>
      <c r="D89" s="98">
        <v>169600</v>
      </c>
      <c r="E89" s="98">
        <v>188444.58</v>
      </c>
      <c r="F89" s="98">
        <v>0</v>
      </c>
      <c r="G89" s="98">
        <v>0</v>
      </c>
      <c r="H89" s="16">
        <f t="shared" si="1"/>
        <v>1.1111119103773583</v>
      </c>
      <c r="I89" s="16"/>
    </row>
    <row r="90" spans="1:9" x14ac:dyDescent="0.25">
      <c r="A90" s="92">
        <v>3</v>
      </c>
      <c r="B90" s="92" t="s">
        <v>132</v>
      </c>
      <c r="C90" s="92" t="s">
        <v>399</v>
      </c>
      <c r="D90" s="98">
        <v>98400</v>
      </c>
      <c r="E90" s="98">
        <v>0</v>
      </c>
      <c r="F90" s="98">
        <v>0</v>
      </c>
      <c r="G90" s="98">
        <v>0</v>
      </c>
      <c r="H90" s="16">
        <f t="shared" si="1"/>
        <v>0</v>
      </c>
      <c r="I90" s="16"/>
    </row>
    <row r="91" spans="1:9" x14ac:dyDescent="0.25">
      <c r="A91" s="92">
        <v>1</v>
      </c>
      <c r="B91" s="92" t="s">
        <v>65</v>
      </c>
      <c r="C91" s="92" t="s">
        <v>400</v>
      </c>
      <c r="D91" s="98">
        <v>70000</v>
      </c>
      <c r="E91" s="98">
        <v>36083.01</v>
      </c>
      <c r="F91" s="98">
        <v>0</v>
      </c>
      <c r="G91" s="98">
        <v>0</v>
      </c>
      <c r="H91" s="16">
        <f t="shared" si="1"/>
        <v>0.51547157142857147</v>
      </c>
      <c r="I91" s="16"/>
    </row>
    <row r="92" spans="1:9" x14ac:dyDescent="0.25">
      <c r="A92" s="92">
        <v>1</v>
      </c>
      <c r="B92" s="92" t="s">
        <v>132</v>
      </c>
      <c r="C92" s="92" t="s">
        <v>400</v>
      </c>
      <c r="D92" s="98">
        <v>169600</v>
      </c>
      <c r="E92" s="98">
        <v>188444.58</v>
      </c>
      <c r="F92" s="98">
        <v>0</v>
      </c>
      <c r="G92" s="98">
        <v>0</v>
      </c>
      <c r="H92" s="16">
        <f t="shared" si="1"/>
        <v>1.1111119103773583</v>
      </c>
      <c r="I92" s="16"/>
    </row>
    <row r="93" spans="1:9" x14ac:dyDescent="0.25">
      <c r="A93" s="92">
        <v>3</v>
      </c>
      <c r="B93" s="92" t="s">
        <v>132</v>
      </c>
      <c r="C93" s="92" t="s">
        <v>400</v>
      </c>
      <c r="D93" s="98">
        <v>98400</v>
      </c>
      <c r="E93" s="98">
        <v>0</v>
      </c>
      <c r="F93" s="98">
        <v>0</v>
      </c>
      <c r="G93" s="98">
        <v>0</v>
      </c>
      <c r="H93" s="16">
        <f t="shared" si="1"/>
        <v>0</v>
      </c>
      <c r="I93" s="16"/>
    </row>
    <row r="94" spans="1:9" x14ac:dyDescent="0.25">
      <c r="A94" s="92">
        <v>1</v>
      </c>
      <c r="B94" s="92" t="s">
        <v>65</v>
      </c>
      <c r="C94" s="92" t="s">
        <v>68</v>
      </c>
      <c r="D94" s="98">
        <v>3450</v>
      </c>
      <c r="E94" s="98">
        <v>2850</v>
      </c>
      <c r="F94" s="98">
        <v>0</v>
      </c>
      <c r="G94" s="98">
        <v>0</v>
      </c>
      <c r="H94" s="16">
        <f t="shared" si="1"/>
        <v>0.82608695652173914</v>
      </c>
      <c r="I94" s="16"/>
    </row>
    <row r="95" spans="1:9" x14ac:dyDescent="0.25">
      <c r="A95" s="92">
        <v>1</v>
      </c>
      <c r="B95" s="92" t="s">
        <v>132</v>
      </c>
      <c r="C95" s="92" t="s">
        <v>68</v>
      </c>
      <c r="D95" s="98">
        <v>7100</v>
      </c>
      <c r="E95" s="98">
        <v>5785</v>
      </c>
      <c r="F95" s="98">
        <v>0</v>
      </c>
      <c r="G95" s="98">
        <v>0</v>
      </c>
      <c r="H95" s="16">
        <f t="shared" si="1"/>
        <v>0.81478873239436622</v>
      </c>
      <c r="I95" s="16"/>
    </row>
    <row r="96" spans="1:9" x14ac:dyDescent="0.25">
      <c r="A96" s="92">
        <v>1</v>
      </c>
      <c r="B96" s="92" t="s">
        <v>65</v>
      </c>
      <c r="C96" s="92" t="s">
        <v>69</v>
      </c>
      <c r="D96" s="98">
        <v>3450</v>
      </c>
      <c r="E96" s="98">
        <v>2850</v>
      </c>
      <c r="F96" s="98">
        <v>0</v>
      </c>
      <c r="G96" s="98">
        <v>0</v>
      </c>
      <c r="H96" s="16">
        <f t="shared" si="1"/>
        <v>0.82608695652173914</v>
      </c>
      <c r="I96" s="16"/>
    </row>
    <row r="97" spans="1:10" x14ac:dyDescent="0.25">
      <c r="A97" s="92">
        <v>1</v>
      </c>
      <c r="B97" s="92" t="s">
        <v>132</v>
      </c>
      <c r="C97" s="92" t="s">
        <v>69</v>
      </c>
      <c r="D97" s="98">
        <v>7100</v>
      </c>
      <c r="E97" s="98">
        <v>5785</v>
      </c>
      <c r="F97" s="98">
        <v>0</v>
      </c>
      <c r="G97" s="98">
        <v>0</v>
      </c>
      <c r="H97" s="16">
        <f t="shared" si="1"/>
        <v>0.81478873239436622</v>
      </c>
      <c r="I97" s="16"/>
    </row>
    <row r="98" spans="1:10" x14ac:dyDescent="0.25">
      <c r="A98" s="92">
        <v>1</v>
      </c>
      <c r="B98" s="92" t="s">
        <v>65</v>
      </c>
      <c r="C98" s="92" t="s">
        <v>401</v>
      </c>
      <c r="D98" s="98">
        <v>10000</v>
      </c>
      <c r="E98" s="98">
        <v>5966.29</v>
      </c>
      <c r="F98" s="98">
        <v>0</v>
      </c>
      <c r="G98" s="98">
        <v>0</v>
      </c>
      <c r="H98" s="16">
        <f t="shared" si="1"/>
        <v>0.59662899999999996</v>
      </c>
      <c r="I98" s="16"/>
    </row>
    <row r="99" spans="1:10" x14ac:dyDescent="0.25">
      <c r="A99" s="92">
        <v>1</v>
      </c>
      <c r="B99" s="92" t="s">
        <v>132</v>
      </c>
      <c r="C99" s="92" t="s">
        <v>401</v>
      </c>
      <c r="D99" s="98">
        <v>40000</v>
      </c>
      <c r="E99" s="98">
        <v>0</v>
      </c>
      <c r="F99" s="98">
        <v>0</v>
      </c>
      <c r="G99" s="98">
        <v>0</v>
      </c>
      <c r="H99" s="16">
        <f t="shared" si="1"/>
        <v>0</v>
      </c>
      <c r="I99" s="16"/>
    </row>
    <row r="100" spans="1:10" x14ac:dyDescent="0.25">
      <c r="A100" s="92">
        <v>1</v>
      </c>
      <c r="B100" s="92" t="s">
        <v>65</v>
      </c>
      <c r="C100" s="92" t="s">
        <v>70</v>
      </c>
      <c r="D100" s="98">
        <v>10000</v>
      </c>
      <c r="E100" s="98">
        <v>5966.29</v>
      </c>
      <c r="F100" s="98">
        <v>0</v>
      </c>
      <c r="G100" s="98">
        <v>0</v>
      </c>
      <c r="H100" s="16">
        <f t="shared" si="1"/>
        <v>0.59662899999999996</v>
      </c>
      <c r="I100" s="16"/>
    </row>
    <row r="101" spans="1:10" x14ac:dyDescent="0.25">
      <c r="A101" s="92">
        <v>1</v>
      </c>
      <c r="B101" s="92" t="s">
        <v>132</v>
      </c>
      <c r="C101" s="92" t="s">
        <v>70</v>
      </c>
      <c r="D101" s="98">
        <v>40000</v>
      </c>
      <c r="E101" s="98">
        <v>0</v>
      </c>
      <c r="F101" s="98">
        <v>0</v>
      </c>
      <c r="G101" s="98">
        <v>0</v>
      </c>
      <c r="H101" s="16">
        <f t="shared" si="1"/>
        <v>0</v>
      </c>
      <c r="I101" s="16"/>
    </row>
    <row r="102" spans="1:10" x14ac:dyDescent="0.25">
      <c r="A102" s="92">
        <v>1</v>
      </c>
      <c r="B102" s="92" t="s">
        <v>46</v>
      </c>
      <c r="C102" s="92" t="s">
        <v>47</v>
      </c>
      <c r="D102" s="98">
        <v>45250</v>
      </c>
      <c r="E102" s="98">
        <v>18613.73</v>
      </c>
      <c r="F102" s="98">
        <v>0</v>
      </c>
      <c r="G102" s="98">
        <v>0</v>
      </c>
      <c r="H102" s="16">
        <f t="shared" si="1"/>
        <v>0.41135314917127069</v>
      </c>
      <c r="I102" s="16"/>
      <c r="J102" s="19"/>
    </row>
    <row r="103" spans="1:10" x14ac:dyDescent="0.25">
      <c r="A103" s="92">
        <v>1</v>
      </c>
      <c r="B103" s="92" t="s">
        <v>56</v>
      </c>
      <c r="C103" s="92" t="s">
        <v>47</v>
      </c>
      <c r="D103" s="98">
        <v>5000</v>
      </c>
      <c r="E103" s="98">
        <v>6429.03</v>
      </c>
      <c r="F103" s="98">
        <v>0</v>
      </c>
      <c r="G103" s="98">
        <v>0</v>
      </c>
      <c r="H103" s="16">
        <f t="shared" si="1"/>
        <v>1.285806</v>
      </c>
      <c r="I103" s="16"/>
    </row>
    <row r="104" spans="1:10" x14ac:dyDescent="0.25">
      <c r="A104" s="92">
        <v>1</v>
      </c>
      <c r="B104" s="92" t="s">
        <v>65</v>
      </c>
      <c r="C104" s="92" t="s">
        <v>47</v>
      </c>
      <c r="D104" s="98">
        <v>3700</v>
      </c>
      <c r="E104" s="98">
        <v>1059.53</v>
      </c>
      <c r="F104" s="98">
        <v>0</v>
      </c>
      <c r="G104" s="98">
        <v>0</v>
      </c>
      <c r="H104" s="16">
        <f t="shared" si="1"/>
        <v>0.28635945945945945</v>
      </c>
      <c r="I104" s="16"/>
    </row>
    <row r="105" spans="1:10" x14ac:dyDescent="0.25">
      <c r="A105" s="92">
        <v>1</v>
      </c>
      <c r="B105" s="92" t="s">
        <v>75</v>
      </c>
      <c r="C105" s="92" t="s">
        <v>47</v>
      </c>
      <c r="D105" s="98">
        <v>20380</v>
      </c>
      <c r="E105" s="98">
        <v>8626.5</v>
      </c>
      <c r="F105" s="98">
        <v>0</v>
      </c>
      <c r="G105" s="98">
        <v>0</v>
      </c>
      <c r="H105" s="16">
        <f t="shared" si="1"/>
        <v>0.42328263002944061</v>
      </c>
      <c r="I105" s="16"/>
    </row>
    <row r="106" spans="1:10" x14ac:dyDescent="0.25">
      <c r="A106" s="92">
        <v>1</v>
      </c>
      <c r="B106" s="92" t="s">
        <v>81</v>
      </c>
      <c r="C106" s="92" t="s">
        <v>47</v>
      </c>
      <c r="D106" s="98">
        <v>3800</v>
      </c>
      <c r="E106" s="98">
        <v>7159.94</v>
      </c>
      <c r="F106" s="98">
        <v>0</v>
      </c>
      <c r="G106" s="98">
        <v>0</v>
      </c>
      <c r="H106" s="16">
        <f t="shared" si="1"/>
        <v>1.8841947368421053</v>
      </c>
      <c r="I106" s="16"/>
    </row>
    <row r="107" spans="1:10" x14ac:dyDescent="0.25">
      <c r="A107" s="92">
        <v>1</v>
      </c>
      <c r="B107" s="92" t="s">
        <v>83</v>
      </c>
      <c r="C107" s="92" t="s">
        <v>47</v>
      </c>
      <c r="D107" s="98">
        <v>10000</v>
      </c>
      <c r="E107" s="98">
        <v>4948.75</v>
      </c>
      <c r="F107" s="98">
        <v>0</v>
      </c>
      <c r="G107" s="98">
        <v>0</v>
      </c>
      <c r="H107" s="16">
        <f t="shared" si="1"/>
        <v>0.49487500000000001</v>
      </c>
      <c r="I107" s="16"/>
    </row>
    <row r="108" spans="1:10" x14ac:dyDescent="0.25">
      <c r="A108" s="92">
        <v>1</v>
      </c>
      <c r="B108" s="92" t="s">
        <v>87</v>
      </c>
      <c r="C108" s="92" t="s">
        <v>47</v>
      </c>
      <c r="D108" s="98">
        <v>3500</v>
      </c>
      <c r="E108" s="98">
        <v>501.8</v>
      </c>
      <c r="F108" s="98">
        <v>0</v>
      </c>
      <c r="G108" s="98">
        <v>0</v>
      </c>
      <c r="H108" s="16">
        <f t="shared" si="1"/>
        <v>0.14337142857142857</v>
      </c>
      <c r="I108" s="16"/>
    </row>
    <row r="109" spans="1:10" x14ac:dyDescent="0.25">
      <c r="A109" s="92">
        <v>1</v>
      </c>
      <c r="B109" s="92" t="s">
        <v>90</v>
      </c>
      <c r="C109" s="92" t="s">
        <v>47</v>
      </c>
      <c r="D109" s="98">
        <v>8000</v>
      </c>
      <c r="E109" s="98">
        <v>4184.08</v>
      </c>
      <c r="F109" s="98">
        <v>0</v>
      </c>
      <c r="G109" s="98">
        <v>0</v>
      </c>
      <c r="H109" s="16">
        <f t="shared" si="1"/>
        <v>0.52300999999999997</v>
      </c>
      <c r="I109" s="16"/>
    </row>
    <row r="110" spans="1:10" x14ac:dyDescent="0.25">
      <c r="A110" s="92">
        <v>1</v>
      </c>
      <c r="B110" s="92" t="s">
        <v>97</v>
      </c>
      <c r="C110" s="92" t="s">
        <v>47</v>
      </c>
      <c r="D110" s="98">
        <v>15000</v>
      </c>
      <c r="E110" s="98">
        <v>4359.58</v>
      </c>
      <c r="F110" s="98">
        <v>0</v>
      </c>
      <c r="G110" s="98">
        <v>0</v>
      </c>
      <c r="H110" s="16">
        <f t="shared" si="1"/>
        <v>0.29063866666666666</v>
      </c>
      <c r="I110" s="16"/>
    </row>
    <row r="111" spans="1:10" x14ac:dyDescent="0.25">
      <c r="A111" s="92">
        <v>1</v>
      </c>
      <c r="B111" s="92" t="s">
        <v>98</v>
      </c>
      <c r="C111" s="92" t="s">
        <v>47</v>
      </c>
      <c r="D111" s="98">
        <v>10000</v>
      </c>
      <c r="E111" s="98">
        <v>30434.89</v>
      </c>
      <c r="F111" s="98">
        <v>0</v>
      </c>
      <c r="G111" s="98">
        <v>0</v>
      </c>
      <c r="H111" s="16">
        <f t="shared" si="1"/>
        <v>3.0434890000000001</v>
      </c>
      <c r="I111" s="16"/>
    </row>
    <row r="112" spans="1:10" x14ac:dyDescent="0.25">
      <c r="A112" s="92">
        <v>1</v>
      </c>
      <c r="B112" s="92" t="s">
        <v>128</v>
      </c>
      <c r="C112" s="92" t="s">
        <v>47</v>
      </c>
      <c r="D112" s="98">
        <v>400</v>
      </c>
      <c r="E112" s="98">
        <v>0</v>
      </c>
      <c r="F112" s="98">
        <v>0</v>
      </c>
      <c r="G112" s="98">
        <v>0</v>
      </c>
      <c r="H112" s="16">
        <f t="shared" si="1"/>
        <v>0</v>
      </c>
      <c r="I112" s="16"/>
    </row>
    <row r="113" spans="1:9" x14ac:dyDescent="0.25">
      <c r="A113" s="92">
        <v>1</v>
      </c>
      <c r="B113" s="92" t="s">
        <v>147</v>
      </c>
      <c r="C113" s="92" t="s">
        <v>47</v>
      </c>
      <c r="D113" s="98">
        <v>1120</v>
      </c>
      <c r="E113" s="98">
        <v>651.70000000000005</v>
      </c>
      <c r="F113" s="98">
        <v>0</v>
      </c>
      <c r="G113" s="98">
        <v>0</v>
      </c>
      <c r="H113" s="16">
        <f t="shared" si="1"/>
        <v>0.58187500000000003</v>
      </c>
      <c r="I113" s="16"/>
    </row>
    <row r="114" spans="1:9" x14ac:dyDescent="0.25">
      <c r="A114" s="92">
        <v>1</v>
      </c>
      <c r="B114" s="92" t="s">
        <v>162</v>
      </c>
      <c r="C114" s="92" t="s">
        <v>47</v>
      </c>
      <c r="D114" s="98">
        <v>8430</v>
      </c>
      <c r="E114" s="98">
        <v>10579.93</v>
      </c>
      <c r="F114" s="98">
        <v>0</v>
      </c>
      <c r="G114" s="98">
        <v>0</v>
      </c>
      <c r="H114" s="16">
        <f t="shared" si="1"/>
        <v>1.2550332147093712</v>
      </c>
      <c r="I114" s="16"/>
    </row>
    <row r="115" spans="1:9" x14ac:dyDescent="0.25">
      <c r="A115" s="92">
        <v>3</v>
      </c>
      <c r="B115" s="92" t="s">
        <v>107</v>
      </c>
      <c r="C115" s="92" t="s">
        <v>47</v>
      </c>
      <c r="D115" s="98">
        <v>8000</v>
      </c>
      <c r="E115" s="98">
        <v>7885.58</v>
      </c>
      <c r="F115" s="98">
        <v>0</v>
      </c>
      <c r="G115" s="98">
        <v>0</v>
      </c>
      <c r="H115" s="16">
        <f t="shared" si="1"/>
        <v>0.9856975</v>
      </c>
      <c r="I115" s="16"/>
    </row>
    <row r="116" spans="1:9" x14ac:dyDescent="0.25">
      <c r="A116" s="92">
        <v>3</v>
      </c>
      <c r="B116" s="92" t="s">
        <v>132</v>
      </c>
      <c r="C116" s="92" t="s">
        <v>47</v>
      </c>
      <c r="D116" s="98">
        <v>59130</v>
      </c>
      <c r="E116" s="98">
        <v>0</v>
      </c>
      <c r="F116" s="98">
        <v>0</v>
      </c>
      <c r="G116" s="98">
        <v>0</v>
      </c>
      <c r="H116" s="16">
        <f t="shared" si="1"/>
        <v>0</v>
      </c>
      <c r="I116" s="16"/>
    </row>
    <row r="117" spans="1:9" x14ac:dyDescent="0.25">
      <c r="A117" s="92">
        <v>4</v>
      </c>
      <c r="B117" s="92" t="s">
        <v>107</v>
      </c>
      <c r="C117" s="92" t="s">
        <v>47</v>
      </c>
      <c r="D117" s="98">
        <v>22000</v>
      </c>
      <c r="E117" s="98">
        <v>8029.79</v>
      </c>
      <c r="F117" s="98">
        <v>0</v>
      </c>
      <c r="G117" s="98">
        <v>0</v>
      </c>
      <c r="H117" s="16">
        <f t="shared" si="1"/>
        <v>0.36499045454545453</v>
      </c>
      <c r="I117" s="16"/>
    </row>
    <row r="118" spans="1:9" x14ac:dyDescent="0.25">
      <c r="A118" s="92">
        <v>4</v>
      </c>
      <c r="B118" s="92" t="s">
        <v>108</v>
      </c>
      <c r="C118" s="92" t="s">
        <v>47</v>
      </c>
      <c r="D118" s="98">
        <v>20000</v>
      </c>
      <c r="E118" s="98">
        <v>650</v>
      </c>
      <c r="F118" s="98">
        <v>0</v>
      </c>
      <c r="G118" s="98">
        <v>0</v>
      </c>
      <c r="H118" s="16">
        <f t="shared" si="1"/>
        <v>3.2500000000000001E-2</v>
      </c>
      <c r="I118" s="16"/>
    </row>
    <row r="119" spans="1:9" x14ac:dyDescent="0.25">
      <c r="A119" s="92">
        <v>4</v>
      </c>
      <c r="B119" s="92" t="s">
        <v>110</v>
      </c>
      <c r="C119" s="92" t="s">
        <v>47</v>
      </c>
      <c r="D119" s="98">
        <v>50000</v>
      </c>
      <c r="E119" s="98">
        <v>59407.75</v>
      </c>
      <c r="F119" s="98">
        <v>0</v>
      </c>
      <c r="G119" s="98">
        <v>0</v>
      </c>
      <c r="H119" s="16">
        <f t="shared" si="1"/>
        <v>1.1881550000000001</v>
      </c>
      <c r="I119" s="16"/>
    </row>
    <row r="120" spans="1:9" x14ac:dyDescent="0.25">
      <c r="A120" s="92">
        <v>4</v>
      </c>
      <c r="B120" s="92" t="s">
        <v>111</v>
      </c>
      <c r="C120" s="92" t="s">
        <v>47</v>
      </c>
      <c r="D120" s="98">
        <v>20000</v>
      </c>
      <c r="E120" s="98">
        <v>11755.28</v>
      </c>
      <c r="F120" s="98">
        <v>0</v>
      </c>
      <c r="G120" s="98">
        <v>0</v>
      </c>
      <c r="H120" s="16">
        <f t="shared" si="1"/>
        <v>0.58776400000000006</v>
      </c>
      <c r="I120" s="16"/>
    </row>
    <row r="121" spans="1:9" x14ac:dyDescent="0.25">
      <c r="A121" s="92">
        <v>4</v>
      </c>
      <c r="B121" s="92" t="s">
        <v>132</v>
      </c>
      <c r="C121" s="92" t="s">
        <v>47</v>
      </c>
      <c r="D121" s="98">
        <v>64900</v>
      </c>
      <c r="E121" s="98">
        <v>0</v>
      </c>
      <c r="F121" s="98">
        <v>0</v>
      </c>
      <c r="G121" s="98">
        <v>0</v>
      </c>
      <c r="H121" s="16">
        <f t="shared" si="1"/>
        <v>0</v>
      </c>
      <c r="I121" s="16"/>
    </row>
    <row r="122" spans="1:9" x14ac:dyDescent="0.25">
      <c r="A122" s="92">
        <v>5</v>
      </c>
      <c r="B122" s="92" t="s">
        <v>106</v>
      </c>
      <c r="C122" s="92" t="s">
        <v>47</v>
      </c>
      <c r="D122" s="98">
        <v>30000</v>
      </c>
      <c r="E122" s="98">
        <v>0</v>
      </c>
      <c r="F122" s="98">
        <v>0</v>
      </c>
      <c r="G122" s="98">
        <v>0</v>
      </c>
      <c r="H122" s="16">
        <f t="shared" si="1"/>
        <v>0</v>
      </c>
      <c r="I122" s="16"/>
    </row>
    <row r="123" spans="1:9" x14ac:dyDescent="0.25">
      <c r="A123" s="92">
        <v>5</v>
      </c>
      <c r="B123" s="92" t="s">
        <v>108</v>
      </c>
      <c r="C123" s="92" t="s">
        <v>47</v>
      </c>
      <c r="D123" s="98">
        <v>70000</v>
      </c>
      <c r="E123" s="98">
        <v>0</v>
      </c>
      <c r="F123" s="98">
        <v>0</v>
      </c>
      <c r="G123" s="98">
        <v>0</v>
      </c>
      <c r="H123" s="16">
        <f t="shared" si="1"/>
        <v>0</v>
      </c>
      <c r="I123" s="16"/>
    </row>
    <row r="124" spans="1:9" x14ac:dyDescent="0.25">
      <c r="A124" s="92">
        <v>5</v>
      </c>
      <c r="B124" s="92" t="s">
        <v>109</v>
      </c>
      <c r="C124" s="92" t="s">
        <v>47</v>
      </c>
      <c r="D124" s="98">
        <v>10000</v>
      </c>
      <c r="E124" s="98">
        <v>2220</v>
      </c>
      <c r="F124" s="98">
        <v>0</v>
      </c>
      <c r="G124" s="98">
        <v>0</v>
      </c>
      <c r="H124" s="16">
        <f t="shared" si="1"/>
        <v>0.222</v>
      </c>
      <c r="I124" s="16"/>
    </row>
    <row r="125" spans="1:9" x14ac:dyDescent="0.25">
      <c r="A125" s="92">
        <v>5</v>
      </c>
      <c r="B125" s="92" t="s">
        <v>110</v>
      </c>
      <c r="C125" s="92" t="s">
        <v>47</v>
      </c>
      <c r="D125" s="98">
        <v>15000</v>
      </c>
      <c r="E125" s="98">
        <v>14219</v>
      </c>
      <c r="F125" s="98">
        <v>0</v>
      </c>
      <c r="G125" s="98">
        <v>0</v>
      </c>
      <c r="H125" s="16">
        <f t="shared" si="1"/>
        <v>0.94793333333333329</v>
      </c>
      <c r="I125" s="16"/>
    </row>
    <row r="126" spans="1:9" x14ac:dyDescent="0.25">
      <c r="A126" s="92">
        <v>5</v>
      </c>
      <c r="B126" s="92" t="s">
        <v>111</v>
      </c>
      <c r="C126" s="92" t="s">
        <v>47</v>
      </c>
      <c r="D126" s="98">
        <v>20000</v>
      </c>
      <c r="E126" s="98">
        <v>15275.55</v>
      </c>
      <c r="F126" s="98">
        <v>0</v>
      </c>
      <c r="G126" s="98">
        <v>0</v>
      </c>
      <c r="H126" s="16">
        <f t="shared" si="1"/>
        <v>0.7637775</v>
      </c>
      <c r="I126" s="16"/>
    </row>
    <row r="127" spans="1:9" x14ac:dyDescent="0.25">
      <c r="A127" s="92">
        <v>5</v>
      </c>
      <c r="B127" s="92" t="s">
        <v>112</v>
      </c>
      <c r="C127" s="92" t="s">
        <v>47</v>
      </c>
      <c r="D127" s="98">
        <v>20000</v>
      </c>
      <c r="E127" s="98">
        <v>18108.14</v>
      </c>
      <c r="F127" s="98">
        <v>0</v>
      </c>
      <c r="G127" s="98">
        <v>0</v>
      </c>
      <c r="H127" s="16">
        <f t="shared" si="1"/>
        <v>0.90540699999999996</v>
      </c>
      <c r="I127" s="16"/>
    </row>
    <row r="128" spans="1:9" x14ac:dyDescent="0.25">
      <c r="A128" s="92">
        <v>5</v>
      </c>
      <c r="B128" s="92" t="s">
        <v>117</v>
      </c>
      <c r="C128" s="92" t="s">
        <v>47</v>
      </c>
      <c r="D128" s="98">
        <v>5000</v>
      </c>
      <c r="E128" s="98">
        <v>0</v>
      </c>
      <c r="F128" s="98">
        <v>0</v>
      </c>
      <c r="G128" s="98">
        <v>0</v>
      </c>
      <c r="H128" s="16">
        <f t="shared" si="1"/>
        <v>0</v>
      </c>
      <c r="I128" s="16"/>
    </row>
    <row r="129" spans="1:9" x14ac:dyDescent="0.25">
      <c r="A129" s="92">
        <v>5</v>
      </c>
      <c r="B129" s="92" t="s">
        <v>123</v>
      </c>
      <c r="C129" s="92" t="s">
        <v>47</v>
      </c>
      <c r="D129" s="98">
        <v>5000</v>
      </c>
      <c r="E129" s="98">
        <v>0</v>
      </c>
      <c r="F129" s="98">
        <v>0</v>
      </c>
      <c r="G129" s="98">
        <v>0</v>
      </c>
      <c r="H129" s="16">
        <f t="shared" si="1"/>
        <v>0</v>
      </c>
      <c r="I129" s="16"/>
    </row>
    <row r="130" spans="1:9" x14ac:dyDescent="0.25">
      <c r="A130" s="92">
        <v>5</v>
      </c>
      <c r="B130" s="92" t="s">
        <v>124</v>
      </c>
      <c r="C130" s="92" t="s">
        <v>47</v>
      </c>
      <c r="D130" s="98">
        <v>10000</v>
      </c>
      <c r="E130" s="98">
        <v>10508.58</v>
      </c>
      <c r="F130" s="98">
        <v>0</v>
      </c>
      <c r="G130" s="98">
        <v>0</v>
      </c>
      <c r="H130" s="16">
        <f t="shared" si="1"/>
        <v>1.0508580000000001</v>
      </c>
      <c r="I130" s="16"/>
    </row>
    <row r="131" spans="1:9" x14ac:dyDescent="0.25">
      <c r="A131" s="92">
        <v>5</v>
      </c>
      <c r="B131" s="92" t="s">
        <v>127</v>
      </c>
      <c r="C131" s="92" t="s">
        <v>47</v>
      </c>
      <c r="D131" s="98">
        <v>1350</v>
      </c>
      <c r="E131" s="98">
        <v>442.28</v>
      </c>
      <c r="F131" s="98">
        <v>0</v>
      </c>
      <c r="G131" s="98">
        <v>0</v>
      </c>
      <c r="H131" s="16">
        <f t="shared" si="1"/>
        <v>0.3276148148148148</v>
      </c>
      <c r="I131" s="16"/>
    </row>
    <row r="132" spans="1:9" x14ac:dyDescent="0.25">
      <c r="A132" s="92">
        <v>5</v>
      </c>
      <c r="B132" s="92" t="s">
        <v>128</v>
      </c>
      <c r="C132" s="92" t="s">
        <v>47</v>
      </c>
      <c r="D132" s="98">
        <v>400</v>
      </c>
      <c r="E132" s="98">
        <v>0</v>
      </c>
      <c r="F132" s="98">
        <v>0</v>
      </c>
      <c r="G132" s="98">
        <v>0</v>
      </c>
      <c r="H132" s="16">
        <f t="shared" si="1"/>
        <v>0</v>
      </c>
      <c r="I132" s="16"/>
    </row>
    <row r="133" spans="1:9" x14ac:dyDescent="0.25">
      <c r="A133" s="92">
        <v>5</v>
      </c>
      <c r="B133" s="92" t="s">
        <v>132</v>
      </c>
      <c r="C133" s="92" t="s">
        <v>47</v>
      </c>
      <c r="D133" s="98">
        <v>2620</v>
      </c>
      <c r="E133" s="98">
        <v>0</v>
      </c>
      <c r="F133" s="98">
        <v>0</v>
      </c>
      <c r="G133" s="98">
        <v>0</v>
      </c>
      <c r="H133" s="16">
        <f t="shared" si="1"/>
        <v>0</v>
      </c>
      <c r="I133" s="16"/>
    </row>
    <row r="134" spans="1:9" x14ac:dyDescent="0.25">
      <c r="A134" s="92">
        <v>1</v>
      </c>
      <c r="B134" s="92" t="s">
        <v>65</v>
      </c>
      <c r="C134" s="92" t="s">
        <v>402</v>
      </c>
      <c r="D134" s="98">
        <v>3600</v>
      </c>
      <c r="E134" s="98">
        <v>995.81</v>
      </c>
      <c r="F134" s="98">
        <v>0</v>
      </c>
      <c r="G134" s="98">
        <v>0</v>
      </c>
      <c r="H134" s="16">
        <f t="shared" si="1"/>
        <v>0.27661388888888888</v>
      </c>
      <c r="I134" s="16"/>
    </row>
    <row r="135" spans="1:9" x14ac:dyDescent="0.25">
      <c r="A135" s="92">
        <v>3</v>
      </c>
      <c r="B135" s="92" t="s">
        <v>132</v>
      </c>
      <c r="C135" s="92" t="s">
        <v>402</v>
      </c>
      <c r="D135" s="98">
        <v>300</v>
      </c>
      <c r="E135" s="98">
        <v>0</v>
      </c>
      <c r="F135" s="98">
        <v>0</v>
      </c>
      <c r="G135" s="98">
        <v>0</v>
      </c>
      <c r="H135" s="16">
        <f t="shared" si="1"/>
        <v>0</v>
      </c>
      <c r="I135" s="16"/>
    </row>
    <row r="136" spans="1:9" x14ac:dyDescent="0.25">
      <c r="A136" s="92">
        <v>4</v>
      </c>
      <c r="B136" s="92" t="s">
        <v>132</v>
      </c>
      <c r="C136" s="92" t="s">
        <v>402</v>
      </c>
      <c r="D136" s="98">
        <v>12600</v>
      </c>
      <c r="E136" s="98">
        <v>0</v>
      </c>
      <c r="F136" s="98">
        <v>0</v>
      </c>
      <c r="G136" s="98">
        <v>0</v>
      </c>
      <c r="H136" s="16">
        <f t="shared" si="1"/>
        <v>0</v>
      </c>
      <c r="I136" s="16"/>
    </row>
    <row r="137" spans="1:9" x14ac:dyDescent="0.25">
      <c r="A137" s="92">
        <v>5</v>
      </c>
      <c r="B137" s="92" t="s">
        <v>132</v>
      </c>
      <c r="C137" s="92" t="s">
        <v>402</v>
      </c>
      <c r="D137" s="98">
        <v>50</v>
      </c>
      <c r="E137" s="98">
        <v>0</v>
      </c>
      <c r="F137" s="98">
        <v>0</v>
      </c>
      <c r="G137" s="98">
        <v>0</v>
      </c>
      <c r="H137" s="16">
        <f t="shared" si="1"/>
        <v>0</v>
      </c>
      <c r="I137" s="16"/>
    </row>
    <row r="138" spans="1:9" x14ac:dyDescent="0.25">
      <c r="A138" s="92">
        <v>5</v>
      </c>
      <c r="B138" s="92" t="s">
        <v>132</v>
      </c>
      <c r="C138" s="92" t="s">
        <v>403</v>
      </c>
      <c r="D138" s="98">
        <v>50</v>
      </c>
      <c r="E138" s="98">
        <v>0</v>
      </c>
      <c r="F138" s="98">
        <v>0</v>
      </c>
      <c r="G138" s="98">
        <v>0</v>
      </c>
      <c r="H138" s="16">
        <f t="shared" si="1"/>
        <v>0</v>
      </c>
      <c r="I138" s="16"/>
    </row>
    <row r="139" spans="1:9" x14ac:dyDescent="0.25">
      <c r="A139" s="92">
        <v>1</v>
      </c>
      <c r="B139" s="92" t="s">
        <v>65</v>
      </c>
      <c r="C139" s="92" t="s">
        <v>404</v>
      </c>
      <c r="D139" s="98">
        <v>1300</v>
      </c>
      <c r="E139" s="98">
        <v>814.47</v>
      </c>
      <c r="F139" s="98">
        <v>0</v>
      </c>
      <c r="G139" s="98">
        <v>0</v>
      </c>
      <c r="H139" s="16">
        <f t="shared" si="1"/>
        <v>0.62651538461538459</v>
      </c>
      <c r="I139" s="16"/>
    </row>
    <row r="140" spans="1:9" x14ac:dyDescent="0.25">
      <c r="A140" s="92">
        <v>4</v>
      </c>
      <c r="B140" s="92" t="s">
        <v>132</v>
      </c>
      <c r="C140" s="92" t="s">
        <v>404</v>
      </c>
      <c r="D140" s="98">
        <v>12600</v>
      </c>
      <c r="E140" s="98">
        <v>0</v>
      </c>
      <c r="F140" s="98">
        <v>0</v>
      </c>
      <c r="G140" s="98">
        <v>0</v>
      </c>
      <c r="H140" s="16">
        <f t="shared" si="1"/>
        <v>0</v>
      </c>
      <c r="I140" s="16"/>
    </row>
    <row r="141" spans="1:9" x14ac:dyDescent="0.25">
      <c r="A141" s="92">
        <v>1</v>
      </c>
      <c r="B141" s="92" t="s">
        <v>65</v>
      </c>
      <c r="C141" s="92" t="s">
        <v>405</v>
      </c>
      <c r="D141" s="98">
        <v>1000</v>
      </c>
      <c r="E141" s="98">
        <v>0</v>
      </c>
      <c r="F141" s="98">
        <v>0</v>
      </c>
      <c r="G141" s="98">
        <v>0</v>
      </c>
      <c r="H141" s="16">
        <f t="shared" si="1"/>
        <v>0</v>
      </c>
      <c r="I141" s="16"/>
    </row>
    <row r="142" spans="1:9" x14ac:dyDescent="0.25">
      <c r="A142" s="92">
        <v>3</v>
      </c>
      <c r="B142" s="92" t="s">
        <v>132</v>
      </c>
      <c r="C142" s="92" t="s">
        <v>405</v>
      </c>
      <c r="D142" s="98">
        <v>300</v>
      </c>
      <c r="E142" s="98">
        <v>120</v>
      </c>
      <c r="F142" s="98">
        <v>0</v>
      </c>
      <c r="G142" s="98">
        <v>0</v>
      </c>
      <c r="H142" s="16">
        <f t="shared" ref="H142:H205" si="2">E142/D142</f>
        <v>0.4</v>
      </c>
      <c r="I142" s="16"/>
    </row>
    <row r="143" spans="1:9" x14ac:dyDescent="0.25">
      <c r="A143" s="92">
        <v>1</v>
      </c>
      <c r="B143" s="92" t="s">
        <v>65</v>
      </c>
      <c r="C143" s="92" t="s">
        <v>406</v>
      </c>
      <c r="D143" s="98">
        <v>1300</v>
      </c>
      <c r="E143" s="98">
        <v>181.34</v>
      </c>
      <c r="F143" s="98">
        <v>0</v>
      </c>
      <c r="G143" s="98">
        <v>0</v>
      </c>
      <c r="H143" s="16">
        <f t="shared" si="2"/>
        <v>0.13949230769230769</v>
      </c>
      <c r="I143" s="16"/>
    </row>
    <row r="144" spans="1:9" x14ac:dyDescent="0.25">
      <c r="A144" s="92">
        <v>1</v>
      </c>
      <c r="B144" s="92" t="s">
        <v>75</v>
      </c>
      <c r="C144" s="92" t="s">
        <v>76</v>
      </c>
      <c r="D144" s="98">
        <v>14500</v>
      </c>
      <c r="E144" s="98">
        <v>5294.44</v>
      </c>
      <c r="F144" s="98">
        <v>0</v>
      </c>
      <c r="G144" s="98">
        <v>0</v>
      </c>
      <c r="H144" s="16">
        <f t="shared" si="2"/>
        <v>0.36513379310344823</v>
      </c>
      <c r="I144" s="16"/>
    </row>
    <row r="145" spans="1:9" x14ac:dyDescent="0.25">
      <c r="A145" s="92">
        <v>3</v>
      </c>
      <c r="B145" s="92" t="s">
        <v>132</v>
      </c>
      <c r="C145" s="92" t="s">
        <v>76</v>
      </c>
      <c r="D145" s="98">
        <v>38500</v>
      </c>
      <c r="E145" s="98">
        <v>0</v>
      </c>
      <c r="F145" s="98">
        <v>0</v>
      </c>
      <c r="G145" s="98">
        <v>0</v>
      </c>
      <c r="H145" s="16">
        <f t="shared" si="2"/>
        <v>0</v>
      </c>
      <c r="I145" s="16"/>
    </row>
    <row r="146" spans="1:9" x14ac:dyDescent="0.25">
      <c r="A146" s="92">
        <v>4</v>
      </c>
      <c r="B146" s="92" t="s">
        <v>107</v>
      </c>
      <c r="C146" s="92" t="s">
        <v>76</v>
      </c>
      <c r="D146" s="98">
        <v>22000</v>
      </c>
      <c r="E146" s="98">
        <v>8029.79</v>
      </c>
      <c r="F146" s="98">
        <v>0</v>
      </c>
      <c r="G146" s="98">
        <v>0</v>
      </c>
      <c r="H146" s="16">
        <f t="shared" si="2"/>
        <v>0.36499045454545453</v>
      </c>
      <c r="I146" s="16"/>
    </row>
    <row r="147" spans="1:9" x14ac:dyDescent="0.25">
      <c r="A147" s="92">
        <v>4</v>
      </c>
      <c r="B147" s="92" t="s">
        <v>132</v>
      </c>
      <c r="C147" s="92" t="s">
        <v>76</v>
      </c>
      <c r="D147" s="98">
        <v>20500</v>
      </c>
      <c r="E147" s="98">
        <v>0</v>
      </c>
      <c r="F147" s="98">
        <v>0</v>
      </c>
      <c r="G147" s="98">
        <v>0</v>
      </c>
      <c r="H147" s="16">
        <f t="shared" si="2"/>
        <v>0</v>
      </c>
      <c r="I147" s="16"/>
    </row>
    <row r="148" spans="1:9" x14ac:dyDescent="0.25">
      <c r="A148" s="92">
        <v>5</v>
      </c>
      <c r="B148" s="92" t="s">
        <v>132</v>
      </c>
      <c r="C148" s="92" t="s">
        <v>76</v>
      </c>
      <c r="D148" s="98">
        <v>1850</v>
      </c>
      <c r="E148" s="98">
        <v>0</v>
      </c>
      <c r="F148" s="98">
        <v>0</v>
      </c>
      <c r="G148" s="98">
        <v>0</v>
      </c>
      <c r="H148" s="16">
        <f t="shared" si="2"/>
        <v>0</v>
      </c>
      <c r="I148" s="16"/>
    </row>
    <row r="149" spans="1:9" x14ac:dyDescent="0.25">
      <c r="A149" s="92">
        <v>1</v>
      </c>
      <c r="B149" s="92" t="s">
        <v>75</v>
      </c>
      <c r="C149" s="92" t="s">
        <v>77</v>
      </c>
      <c r="D149" s="98">
        <v>4500</v>
      </c>
      <c r="E149" s="98">
        <v>2239.04</v>
      </c>
      <c r="F149" s="98">
        <v>0</v>
      </c>
      <c r="G149" s="98">
        <v>0</v>
      </c>
      <c r="H149" s="16">
        <f t="shared" si="2"/>
        <v>0.49756444444444442</v>
      </c>
      <c r="I149" s="16"/>
    </row>
    <row r="150" spans="1:9" x14ac:dyDescent="0.25">
      <c r="A150" s="100">
        <v>3</v>
      </c>
      <c r="B150" s="100" t="s">
        <v>132</v>
      </c>
      <c r="C150" s="100" t="s">
        <v>77</v>
      </c>
      <c r="D150" s="101">
        <v>800</v>
      </c>
      <c r="E150" s="101">
        <v>287.58999999999997</v>
      </c>
      <c r="F150" s="98">
        <v>0</v>
      </c>
      <c r="G150" s="98">
        <v>0</v>
      </c>
      <c r="H150" s="16">
        <f t="shared" si="2"/>
        <v>0.35948749999999996</v>
      </c>
      <c r="I150" s="16"/>
    </row>
    <row r="151" spans="1:9" x14ac:dyDescent="0.25">
      <c r="A151" s="92">
        <v>4</v>
      </c>
      <c r="B151" s="92" t="s">
        <v>132</v>
      </c>
      <c r="C151" s="92" t="s">
        <v>77</v>
      </c>
      <c r="D151" s="98">
        <v>6500</v>
      </c>
      <c r="E151" s="98">
        <v>0</v>
      </c>
      <c r="F151" s="98">
        <v>0</v>
      </c>
      <c r="G151" s="98">
        <v>0</v>
      </c>
      <c r="H151" s="16">
        <f t="shared" si="2"/>
        <v>0</v>
      </c>
      <c r="I151" s="16"/>
    </row>
    <row r="152" spans="1:9" x14ac:dyDescent="0.25">
      <c r="A152" s="92">
        <v>5</v>
      </c>
      <c r="B152" s="92" t="s">
        <v>132</v>
      </c>
      <c r="C152" s="92" t="s">
        <v>77</v>
      </c>
      <c r="D152" s="98">
        <v>600</v>
      </c>
      <c r="E152" s="98">
        <v>0</v>
      </c>
      <c r="F152" s="98">
        <v>0</v>
      </c>
      <c r="G152" s="98">
        <v>0</v>
      </c>
      <c r="H152" s="16">
        <f t="shared" si="2"/>
        <v>0</v>
      </c>
      <c r="I152" s="16"/>
    </row>
    <row r="153" spans="1:9" x14ac:dyDescent="0.25">
      <c r="A153" s="100">
        <v>3</v>
      </c>
      <c r="B153" s="100" t="s">
        <v>132</v>
      </c>
      <c r="C153" s="100" t="s">
        <v>407</v>
      </c>
      <c r="D153" s="101">
        <v>36500</v>
      </c>
      <c r="E153" s="101">
        <v>19492.740000000002</v>
      </c>
      <c r="F153" s="98">
        <v>0</v>
      </c>
      <c r="G153" s="98">
        <v>0</v>
      </c>
      <c r="H153" s="16">
        <f t="shared" si="2"/>
        <v>0.53404767123287677</v>
      </c>
      <c r="I153" s="16"/>
    </row>
    <row r="154" spans="1:9" x14ac:dyDescent="0.25">
      <c r="A154" s="92">
        <v>4</v>
      </c>
      <c r="B154" s="92" t="s">
        <v>132</v>
      </c>
      <c r="C154" s="92" t="s">
        <v>407</v>
      </c>
      <c r="D154" s="98">
        <v>500</v>
      </c>
      <c r="E154" s="98">
        <v>0</v>
      </c>
      <c r="F154" s="98">
        <v>0</v>
      </c>
      <c r="G154" s="98">
        <v>0</v>
      </c>
      <c r="H154" s="16">
        <f t="shared" si="2"/>
        <v>0</v>
      </c>
      <c r="I154" s="16"/>
    </row>
    <row r="155" spans="1:9" x14ac:dyDescent="0.25">
      <c r="A155" s="92">
        <v>1</v>
      </c>
      <c r="B155" s="92" t="s">
        <v>75</v>
      </c>
      <c r="C155" s="92" t="s">
        <v>78</v>
      </c>
      <c r="D155" s="98">
        <v>9000</v>
      </c>
      <c r="E155" s="98">
        <v>2527.0500000000002</v>
      </c>
      <c r="F155" s="98">
        <v>0</v>
      </c>
      <c r="G155" s="98">
        <v>0</v>
      </c>
      <c r="H155" s="16">
        <f t="shared" si="2"/>
        <v>0.28078333333333333</v>
      </c>
      <c r="I155" s="16"/>
    </row>
    <row r="156" spans="1:9" x14ac:dyDescent="0.25">
      <c r="A156" s="100">
        <v>3</v>
      </c>
      <c r="B156" s="100" t="s">
        <v>132</v>
      </c>
      <c r="C156" s="100" t="s">
        <v>78</v>
      </c>
      <c r="D156" s="101">
        <v>650</v>
      </c>
      <c r="E156" s="101">
        <v>76.89</v>
      </c>
      <c r="F156" s="98">
        <v>0</v>
      </c>
      <c r="G156" s="98">
        <v>0</v>
      </c>
      <c r="H156" s="16">
        <f t="shared" si="2"/>
        <v>0.1182923076923077</v>
      </c>
      <c r="I156" s="16"/>
    </row>
    <row r="157" spans="1:9" x14ac:dyDescent="0.25">
      <c r="A157" s="92">
        <v>4</v>
      </c>
      <c r="B157" s="92" t="s">
        <v>107</v>
      </c>
      <c r="C157" s="92" t="s">
        <v>78</v>
      </c>
      <c r="D157" s="98">
        <v>22000</v>
      </c>
      <c r="E157" s="98">
        <v>8029.79</v>
      </c>
      <c r="F157" s="98">
        <v>0</v>
      </c>
      <c r="G157" s="98">
        <v>0</v>
      </c>
      <c r="H157" s="16">
        <f t="shared" si="2"/>
        <v>0.36499045454545453</v>
      </c>
      <c r="I157" s="16"/>
    </row>
    <row r="158" spans="1:9" x14ac:dyDescent="0.25">
      <c r="A158" s="92">
        <v>4</v>
      </c>
      <c r="B158" s="92" t="s">
        <v>132</v>
      </c>
      <c r="C158" s="92" t="s">
        <v>78</v>
      </c>
      <c r="D158" s="98">
        <v>11000</v>
      </c>
      <c r="E158" s="98">
        <v>0</v>
      </c>
      <c r="F158" s="98">
        <v>0</v>
      </c>
      <c r="G158" s="98">
        <v>0</v>
      </c>
      <c r="H158" s="16">
        <f t="shared" si="2"/>
        <v>0</v>
      </c>
      <c r="I158" s="16"/>
    </row>
    <row r="159" spans="1:9" x14ac:dyDescent="0.25">
      <c r="A159" s="92">
        <v>3</v>
      </c>
      <c r="B159" s="92" t="s">
        <v>132</v>
      </c>
      <c r="C159" s="92" t="s">
        <v>408</v>
      </c>
      <c r="D159" s="98">
        <v>300</v>
      </c>
      <c r="E159" s="98">
        <v>0</v>
      </c>
      <c r="F159" s="98">
        <v>0</v>
      </c>
      <c r="G159" s="98">
        <v>0</v>
      </c>
      <c r="H159" s="16">
        <f t="shared" si="2"/>
        <v>0</v>
      </c>
      <c r="I159" s="16"/>
    </row>
    <row r="160" spans="1:9" x14ac:dyDescent="0.25">
      <c r="A160" s="100">
        <v>4</v>
      </c>
      <c r="B160" s="100" t="s">
        <v>132</v>
      </c>
      <c r="C160" s="100" t="s">
        <v>408</v>
      </c>
      <c r="D160" s="101">
        <v>2500</v>
      </c>
      <c r="E160" s="101">
        <v>577.36</v>
      </c>
      <c r="F160" s="98">
        <v>0</v>
      </c>
      <c r="G160" s="98">
        <v>0</v>
      </c>
      <c r="H160" s="16">
        <f t="shared" si="2"/>
        <v>0.23094400000000001</v>
      </c>
      <c r="I160" s="16"/>
    </row>
    <row r="161" spans="1:9" x14ac:dyDescent="0.25">
      <c r="A161" s="92">
        <v>5</v>
      </c>
      <c r="B161" s="92" t="s">
        <v>132</v>
      </c>
      <c r="C161" s="92" t="s">
        <v>408</v>
      </c>
      <c r="D161" s="98">
        <v>500</v>
      </c>
      <c r="E161" s="98">
        <v>0</v>
      </c>
      <c r="F161" s="98">
        <v>0</v>
      </c>
      <c r="G161" s="98">
        <v>0</v>
      </c>
      <c r="H161" s="16">
        <f t="shared" si="2"/>
        <v>0</v>
      </c>
      <c r="I161" s="16"/>
    </row>
    <row r="162" spans="1:9" x14ac:dyDescent="0.25">
      <c r="A162" s="92">
        <v>1</v>
      </c>
      <c r="B162" s="92" t="s">
        <v>75</v>
      </c>
      <c r="C162" s="92" t="s">
        <v>79</v>
      </c>
      <c r="D162" s="98">
        <v>1000</v>
      </c>
      <c r="E162" s="98">
        <v>81.739999999999995</v>
      </c>
      <c r="F162" s="98">
        <v>0</v>
      </c>
      <c r="G162" s="98">
        <v>0</v>
      </c>
      <c r="H162" s="16">
        <f t="shared" si="2"/>
        <v>8.1739999999999993E-2</v>
      </c>
      <c r="I162" s="16"/>
    </row>
    <row r="163" spans="1:9" x14ac:dyDescent="0.25">
      <c r="A163" s="100">
        <v>5</v>
      </c>
      <c r="B163" s="100" t="s">
        <v>132</v>
      </c>
      <c r="C163" s="100" t="s">
        <v>79</v>
      </c>
      <c r="D163" s="101">
        <v>750</v>
      </c>
      <c r="E163" s="101">
        <v>253.94</v>
      </c>
      <c r="F163" s="98">
        <v>0</v>
      </c>
      <c r="G163" s="98">
        <v>0</v>
      </c>
      <c r="H163" s="16">
        <f t="shared" si="2"/>
        <v>0.33858666666666665</v>
      </c>
      <c r="I163" s="16"/>
    </row>
    <row r="164" spans="1:9" x14ac:dyDescent="0.25">
      <c r="A164" s="100">
        <v>3</v>
      </c>
      <c r="B164" s="100" t="s">
        <v>132</v>
      </c>
      <c r="C164" s="100" t="s">
        <v>409</v>
      </c>
      <c r="D164" s="101">
        <v>250</v>
      </c>
      <c r="E164" s="101">
        <v>856.45</v>
      </c>
      <c r="F164" s="98">
        <v>0</v>
      </c>
      <c r="G164" s="98">
        <v>0</v>
      </c>
      <c r="H164" s="16">
        <f t="shared" si="2"/>
        <v>3.4258000000000002</v>
      </c>
      <c r="I164" s="16"/>
    </row>
    <row r="165" spans="1:9" x14ac:dyDescent="0.25">
      <c r="A165" s="92">
        <v>1</v>
      </c>
      <c r="B165" s="92" t="s">
        <v>46</v>
      </c>
      <c r="C165" s="92" t="s">
        <v>48</v>
      </c>
      <c r="D165" s="98">
        <v>10000</v>
      </c>
      <c r="E165" s="98">
        <v>1644.67</v>
      </c>
      <c r="F165" s="98">
        <v>0</v>
      </c>
      <c r="G165" s="98">
        <v>0</v>
      </c>
      <c r="H165" s="16">
        <f t="shared" si="2"/>
        <v>0.164467</v>
      </c>
      <c r="I165" s="16"/>
    </row>
    <row r="166" spans="1:9" x14ac:dyDescent="0.25">
      <c r="A166" s="92">
        <v>1</v>
      </c>
      <c r="B166" s="92" t="s">
        <v>65</v>
      </c>
      <c r="C166" s="92" t="s">
        <v>48</v>
      </c>
      <c r="D166" s="98">
        <v>100</v>
      </c>
      <c r="E166" s="98">
        <v>63.72</v>
      </c>
      <c r="F166" s="98">
        <v>0</v>
      </c>
      <c r="G166" s="98">
        <v>0</v>
      </c>
      <c r="H166" s="16">
        <f t="shared" si="2"/>
        <v>0.63719999999999999</v>
      </c>
      <c r="I166" s="16"/>
    </row>
    <row r="167" spans="1:9" x14ac:dyDescent="0.25">
      <c r="A167" s="92">
        <v>1</v>
      </c>
      <c r="B167" s="92" t="s">
        <v>75</v>
      </c>
      <c r="C167" s="92" t="s">
        <v>48</v>
      </c>
      <c r="D167" s="98">
        <v>5880</v>
      </c>
      <c r="E167" s="98">
        <v>3130.41</v>
      </c>
      <c r="F167" s="98">
        <v>0</v>
      </c>
      <c r="G167" s="98">
        <v>0</v>
      </c>
      <c r="H167" s="16">
        <f t="shared" si="2"/>
        <v>0.53238265306122445</v>
      </c>
      <c r="I167" s="16"/>
    </row>
    <row r="168" spans="1:9" x14ac:dyDescent="0.25">
      <c r="A168" s="92">
        <v>1</v>
      </c>
      <c r="B168" s="92" t="s">
        <v>81</v>
      </c>
      <c r="C168" s="92" t="s">
        <v>48</v>
      </c>
      <c r="D168" s="98">
        <v>3800</v>
      </c>
      <c r="E168" s="98">
        <v>7159.94</v>
      </c>
      <c r="F168" s="98">
        <v>0</v>
      </c>
      <c r="G168" s="98">
        <v>0</v>
      </c>
      <c r="H168" s="16">
        <f t="shared" si="2"/>
        <v>1.8841947368421053</v>
      </c>
      <c r="I168" s="16"/>
    </row>
    <row r="169" spans="1:9" x14ac:dyDescent="0.25">
      <c r="A169" s="92">
        <v>1</v>
      </c>
      <c r="B169" s="92" t="s">
        <v>83</v>
      </c>
      <c r="C169" s="92" t="s">
        <v>48</v>
      </c>
      <c r="D169" s="98">
        <v>10000</v>
      </c>
      <c r="E169" s="98">
        <v>4948.75</v>
      </c>
      <c r="F169" s="98">
        <v>0</v>
      </c>
      <c r="G169" s="98">
        <v>0</v>
      </c>
      <c r="H169" s="16">
        <f t="shared" si="2"/>
        <v>0.49487500000000001</v>
      </c>
      <c r="I169" s="16"/>
    </row>
    <row r="170" spans="1:9" x14ac:dyDescent="0.25">
      <c r="A170" s="92">
        <v>1</v>
      </c>
      <c r="B170" s="92" t="s">
        <v>90</v>
      </c>
      <c r="C170" s="92" t="s">
        <v>48</v>
      </c>
      <c r="D170" s="98">
        <v>8000</v>
      </c>
      <c r="E170" s="98">
        <v>4184.08</v>
      </c>
      <c r="F170" s="98">
        <v>0</v>
      </c>
      <c r="G170" s="98">
        <v>0</v>
      </c>
      <c r="H170" s="16">
        <f t="shared" si="2"/>
        <v>0.52300999999999997</v>
      </c>
      <c r="I170" s="16"/>
    </row>
    <row r="171" spans="1:9" x14ac:dyDescent="0.25">
      <c r="A171" s="92">
        <v>1</v>
      </c>
      <c r="B171" s="92" t="s">
        <v>97</v>
      </c>
      <c r="C171" s="92" t="s">
        <v>48</v>
      </c>
      <c r="D171" s="98">
        <v>15000</v>
      </c>
      <c r="E171" s="98">
        <v>4359.58</v>
      </c>
      <c r="F171" s="98">
        <v>0</v>
      </c>
      <c r="G171" s="98">
        <v>0</v>
      </c>
      <c r="H171" s="16">
        <f t="shared" si="2"/>
        <v>0.29063866666666666</v>
      </c>
      <c r="I171" s="16"/>
    </row>
    <row r="172" spans="1:9" x14ac:dyDescent="0.25">
      <c r="A172" s="92">
        <v>1</v>
      </c>
      <c r="B172" s="92" t="s">
        <v>98</v>
      </c>
      <c r="C172" s="92" t="s">
        <v>48</v>
      </c>
      <c r="D172" s="98">
        <v>10000</v>
      </c>
      <c r="E172" s="98">
        <v>30434.89</v>
      </c>
      <c r="F172" s="98">
        <v>0</v>
      </c>
      <c r="G172" s="98">
        <v>0</v>
      </c>
      <c r="H172" s="16">
        <f t="shared" si="2"/>
        <v>3.0434890000000001</v>
      </c>
      <c r="I172" s="16"/>
    </row>
    <row r="173" spans="1:9" x14ac:dyDescent="0.25">
      <c r="A173" s="92">
        <v>1</v>
      </c>
      <c r="B173" s="92" t="s">
        <v>162</v>
      </c>
      <c r="C173" s="92" t="s">
        <v>48</v>
      </c>
      <c r="D173" s="98">
        <v>2000</v>
      </c>
      <c r="E173" s="98">
        <v>1074.47</v>
      </c>
      <c r="F173" s="98">
        <v>0</v>
      </c>
      <c r="G173" s="98">
        <v>0</v>
      </c>
      <c r="H173" s="16">
        <f t="shared" si="2"/>
        <v>0.53723500000000002</v>
      </c>
      <c r="I173" s="16"/>
    </row>
    <row r="174" spans="1:9" x14ac:dyDescent="0.25">
      <c r="A174" s="92">
        <v>3</v>
      </c>
      <c r="B174" s="92" t="s">
        <v>107</v>
      </c>
      <c r="C174" s="92" t="s">
        <v>48</v>
      </c>
      <c r="D174" s="98">
        <v>8000</v>
      </c>
      <c r="E174" s="98">
        <v>7885.58</v>
      </c>
      <c r="F174" s="98">
        <v>0</v>
      </c>
      <c r="G174" s="98">
        <v>0</v>
      </c>
      <c r="H174" s="16">
        <f t="shared" si="2"/>
        <v>0.9856975</v>
      </c>
      <c r="I174" s="16"/>
    </row>
    <row r="175" spans="1:9" x14ac:dyDescent="0.25">
      <c r="A175" s="92">
        <v>3</v>
      </c>
      <c r="B175" s="92" t="s">
        <v>132</v>
      </c>
      <c r="C175" s="92" t="s">
        <v>48</v>
      </c>
      <c r="D175" s="98">
        <v>8480</v>
      </c>
      <c r="E175" s="98">
        <v>0</v>
      </c>
      <c r="F175" s="98">
        <v>0</v>
      </c>
      <c r="G175" s="98">
        <v>0</v>
      </c>
      <c r="H175" s="16">
        <f t="shared" si="2"/>
        <v>0</v>
      </c>
      <c r="I175" s="16"/>
    </row>
    <row r="176" spans="1:9" x14ac:dyDescent="0.25">
      <c r="A176" s="92">
        <v>4</v>
      </c>
      <c r="B176" s="92" t="s">
        <v>108</v>
      </c>
      <c r="C176" s="92" t="s">
        <v>48</v>
      </c>
      <c r="D176" s="98">
        <v>20000</v>
      </c>
      <c r="E176" s="98">
        <v>650</v>
      </c>
      <c r="F176" s="98">
        <v>0</v>
      </c>
      <c r="G176" s="98">
        <v>0</v>
      </c>
      <c r="H176" s="16">
        <f t="shared" si="2"/>
        <v>3.2500000000000001E-2</v>
      </c>
      <c r="I176" s="16"/>
    </row>
    <row r="177" spans="1:9" x14ac:dyDescent="0.25">
      <c r="A177" s="92">
        <v>4</v>
      </c>
      <c r="B177" s="92" t="s">
        <v>110</v>
      </c>
      <c r="C177" s="92" t="s">
        <v>48</v>
      </c>
      <c r="D177" s="98">
        <v>50000</v>
      </c>
      <c r="E177" s="98">
        <v>59407.75</v>
      </c>
      <c r="F177" s="98">
        <v>0</v>
      </c>
      <c r="G177" s="98">
        <v>0</v>
      </c>
      <c r="H177" s="16">
        <f t="shared" si="2"/>
        <v>1.1881550000000001</v>
      </c>
      <c r="I177" s="16"/>
    </row>
    <row r="178" spans="1:9" x14ac:dyDescent="0.25">
      <c r="A178" s="92">
        <v>4</v>
      </c>
      <c r="B178" s="92" t="s">
        <v>111</v>
      </c>
      <c r="C178" s="92" t="s">
        <v>48</v>
      </c>
      <c r="D178" s="98">
        <v>20000</v>
      </c>
      <c r="E178" s="98">
        <v>11755.28</v>
      </c>
      <c r="F178" s="98">
        <v>0</v>
      </c>
      <c r="G178" s="98">
        <v>0</v>
      </c>
      <c r="H178" s="16">
        <f t="shared" si="2"/>
        <v>0.58776400000000006</v>
      </c>
      <c r="I178" s="16"/>
    </row>
    <row r="179" spans="1:9" x14ac:dyDescent="0.25">
      <c r="A179" s="92">
        <v>4</v>
      </c>
      <c r="B179" s="92" t="s">
        <v>132</v>
      </c>
      <c r="C179" s="92" t="s">
        <v>48</v>
      </c>
      <c r="D179" s="98">
        <v>29300</v>
      </c>
      <c r="E179" s="98">
        <v>0</v>
      </c>
      <c r="F179" s="98">
        <v>0</v>
      </c>
      <c r="G179" s="98">
        <v>0</v>
      </c>
      <c r="H179" s="16">
        <f t="shared" si="2"/>
        <v>0</v>
      </c>
      <c r="I179" s="16"/>
    </row>
    <row r="180" spans="1:9" x14ac:dyDescent="0.25">
      <c r="A180" s="92">
        <v>5</v>
      </c>
      <c r="B180" s="92" t="s">
        <v>106</v>
      </c>
      <c r="C180" s="92" t="s">
        <v>48</v>
      </c>
      <c r="D180" s="98">
        <v>30000</v>
      </c>
      <c r="E180" s="98">
        <v>0</v>
      </c>
      <c r="F180" s="98">
        <v>0</v>
      </c>
      <c r="G180" s="98">
        <v>0</v>
      </c>
      <c r="H180" s="16">
        <f t="shared" si="2"/>
        <v>0</v>
      </c>
      <c r="I180" s="16"/>
    </row>
    <row r="181" spans="1:9" x14ac:dyDescent="0.25">
      <c r="A181" s="92">
        <v>5</v>
      </c>
      <c r="B181" s="92" t="s">
        <v>108</v>
      </c>
      <c r="C181" s="92" t="s">
        <v>48</v>
      </c>
      <c r="D181" s="98">
        <v>70000</v>
      </c>
      <c r="E181" s="98">
        <v>0</v>
      </c>
      <c r="F181" s="98">
        <v>0</v>
      </c>
      <c r="G181" s="98">
        <v>0</v>
      </c>
      <c r="H181" s="16">
        <f t="shared" si="2"/>
        <v>0</v>
      </c>
      <c r="I181" s="16"/>
    </row>
    <row r="182" spans="1:9" x14ac:dyDescent="0.25">
      <c r="A182" s="92">
        <v>5</v>
      </c>
      <c r="B182" s="92" t="s">
        <v>109</v>
      </c>
      <c r="C182" s="92" t="s">
        <v>48</v>
      </c>
      <c r="D182" s="98">
        <v>10000</v>
      </c>
      <c r="E182" s="98">
        <v>2220</v>
      </c>
      <c r="F182" s="98">
        <v>0</v>
      </c>
      <c r="G182" s="98">
        <v>0</v>
      </c>
      <c r="H182" s="16">
        <f t="shared" si="2"/>
        <v>0.222</v>
      </c>
      <c r="I182" s="16"/>
    </row>
    <row r="183" spans="1:9" x14ac:dyDescent="0.25">
      <c r="A183" s="92">
        <v>5</v>
      </c>
      <c r="B183" s="92" t="s">
        <v>110</v>
      </c>
      <c r="C183" s="92" t="s">
        <v>48</v>
      </c>
      <c r="D183" s="98">
        <v>15000</v>
      </c>
      <c r="E183" s="98">
        <v>14219</v>
      </c>
      <c r="F183" s="98">
        <v>0</v>
      </c>
      <c r="G183" s="98">
        <v>0</v>
      </c>
      <c r="H183" s="16">
        <f t="shared" si="2"/>
        <v>0.94793333333333329</v>
      </c>
      <c r="I183" s="16"/>
    </row>
    <row r="184" spans="1:9" x14ac:dyDescent="0.25">
      <c r="A184" s="92">
        <v>5</v>
      </c>
      <c r="B184" s="92" t="s">
        <v>111</v>
      </c>
      <c r="C184" s="92" t="s">
        <v>48</v>
      </c>
      <c r="D184" s="98">
        <v>20000</v>
      </c>
      <c r="E184" s="98">
        <v>15275.55</v>
      </c>
      <c r="F184" s="98">
        <v>0</v>
      </c>
      <c r="G184" s="98">
        <v>0</v>
      </c>
      <c r="H184" s="16">
        <f t="shared" si="2"/>
        <v>0.7637775</v>
      </c>
      <c r="I184" s="16"/>
    </row>
    <row r="185" spans="1:9" x14ac:dyDescent="0.25">
      <c r="A185" s="92">
        <v>5</v>
      </c>
      <c r="B185" s="92" t="s">
        <v>112</v>
      </c>
      <c r="C185" s="92" t="s">
        <v>48</v>
      </c>
      <c r="D185" s="98">
        <v>20000</v>
      </c>
      <c r="E185" s="98">
        <v>18108.14</v>
      </c>
      <c r="F185" s="98">
        <v>0</v>
      </c>
      <c r="G185" s="98">
        <v>0</v>
      </c>
      <c r="H185" s="16">
        <f t="shared" si="2"/>
        <v>0.90540699999999996</v>
      </c>
      <c r="I185" s="16"/>
    </row>
    <row r="186" spans="1:9" x14ac:dyDescent="0.25">
      <c r="A186" s="92">
        <v>5</v>
      </c>
      <c r="B186" s="92" t="s">
        <v>117</v>
      </c>
      <c r="C186" s="92" t="s">
        <v>48</v>
      </c>
      <c r="D186" s="98">
        <v>5000</v>
      </c>
      <c r="E186" s="98">
        <v>0</v>
      </c>
      <c r="F186" s="98">
        <v>0</v>
      </c>
      <c r="G186" s="98">
        <v>0</v>
      </c>
      <c r="H186" s="16">
        <f t="shared" si="2"/>
        <v>0</v>
      </c>
      <c r="I186" s="16"/>
    </row>
    <row r="187" spans="1:9" x14ac:dyDescent="0.25">
      <c r="A187" s="92">
        <v>5</v>
      </c>
      <c r="B187" s="92" t="s">
        <v>123</v>
      </c>
      <c r="C187" s="92" t="s">
        <v>48</v>
      </c>
      <c r="D187" s="98">
        <v>5000</v>
      </c>
      <c r="E187" s="98">
        <v>0</v>
      </c>
      <c r="F187" s="98">
        <v>0</v>
      </c>
      <c r="G187" s="98">
        <v>0</v>
      </c>
      <c r="H187" s="16">
        <f t="shared" si="2"/>
        <v>0</v>
      </c>
      <c r="I187" s="16"/>
    </row>
    <row r="188" spans="1:9" x14ac:dyDescent="0.25">
      <c r="A188" s="92">
        <v>5</v>
      </c>
      <c r="B188" s="92" t="s">
        <v>124</v>
      </c>
      <c r="C188" s="92" t="s">
        <v>48</v>
      </c>
      <c r="D188" s="98">
        <v>10000</v>
      </c>
      <c r="E188" s="98">
        <v>10508.58</v>
      </c>
      <c r="F188" s="98">
        <v>0</v>
      </c>
      <c r="G188" s="98">
        <v>0</v>
      </c>
      <c r="H188" s="16">
        <f t="shared" si="2"/>
        <v>1.0508580000000001</v>
      </c>
      <c r="I188" s="16"/>
    </row>
    <row r="189" spans="1:9" x14ac:dyDescent="0.25">
      <c r="A189" s="92">
        <v>5</v>
      </c>
      <c r="B189" s="92" t="s">
        <v>127</v>
      </c>
      <c r="C189" s="92" t="s">
        <v>48</v>
      </c>
      <c r="D189" s="98">
        <v>1350</v>
      </c>
      <c r="E189" s="98">
        <v>442.28</v>
      </c>
      <c r="F189" s="98">
        <v>0</v>
      </c>
      <c r="G189" s="98">
        <v>0</v>
      </c>
      <c r="H189" s="16">
        <f t="shared" si="2"/>
        <v>0.3276148148148148</v>
      </c>
      <c r="I189" s="16"/>
    </row>
    <row r="190" spans="1:9" x14ac:dyDescent="0.25">
      <c r="A190" s="92">
        <v>5</v>
      </c>
      <c r="B190" s="92" t="s">
        <v>132</v>
      </c>
      <c r="C190" s="92" t="s">
        <v>48</v>
      </c>
      <c r="D190" s="98">
        <v>670</v>
      </c>
      <c r="E190" s="98">
        <v>0</v>
      </c>
      <c r="F190" s="98">
        <v>0</v>
      </c>
      <c r="G190" s="98">
        <v>0</v>
      </c>
      <c r="H190" s="16">
        <f t="shared" si="2"/>
        <v>0</v>
      </c>
      <c r="I190" s="16"/>
    </row>
    <row r="191" spans="1:9" x14ac:dyDescent="0.25">
      <c r="A191" s="92">
        <v>1</v>
      </c>
      <c r="B191" s="92" t="s">
        <v>65</v>
      </c>
      <c r="C191" s="92" t="s">
        <v>410</v>
      </c>
      <c r="D191" s="98">
        <v>100</v>
      </c>
      <c r="E191" s="98">
        <v>63.72</v>
      </c>
      <c r="F191" s="98">
        <v>0</v>
      </c>
      <c r="G191" s="98">
        <v>0</v>
      </c>
      <c r="H191" s="16">
        <f t="shared" si="2"/>
        <v>0.63719999999999999</v>
      </c>
      <c r="I191" s="16"/>
    </row>
    <row r="192" spans="1:9" x14ac:dyDescent="0.25">
      <c r="A192" s="92">
        <v>1</v>
      </c>
      <c r="B192" s="92" t="s">
        <v>75</v>
      </c>
      <c r="C192" s="92" t="s">
        <v>410</v>
      </c>
      <c r="D192" s="98">
        <v>4850</v>
      </c>
      <c r="E192" s="98">
        <v>2681.45</v>
      </c>
      <c r="F192" s="98">
        <v>0</v>
      </c>
      <c r="G192" s="98">
        <v>0</v>
      </c>
      <c r="H192" s="16">
        <f t="shared" si="2"/>
        <v>0.55287628865979377</v>
      </c>
      <c r="I192" s="16"/>
    </row>
    <row r="193" spans="1:9" x14ac:dyDescent="0.25">
      <c r="A193" s="100">
        <v>3</v>
      </c>
      <c r="B193" s="100" t="s">
        <v>132</v>
      </c>
      <c r="C193" s="100" t="s">
        <v>410</v>
      </c>
      <c r="D193" s="101">
        <v>1450</v>
      </c>
      <c r="E193" s="101">
        <v>1014.44</v>
      </c>
      <c r="F193" s="98">
        <v>0</v>
      </c>
      <c r="G193" s="98">
        <v>0</v>
      </c>
      <c r="H193" s="16">
        <f t="shared" si="2"/>
        <v>0.69961379310344829</v>
      </c>
      <c r="I193" s="16"/>
    </row>
    <row r="194" spans="1:9" x14ac:dyDescent="0.25">
      <c r="A194" s="92">
        <v>4</v>
      </c>
      <c r="B194" s="92" t="s">
        <v>132</v>
      </c>
      <c r="C194" s="92" t="s">
        <v>410</v>
      </c>
      <c r="D194" s="98">
        <v>80</v>
      </c>
      <c r="E194" s="98">
        <v>0</v>
      </c>
      <c r="F194" s="98">
        <v>0</v>
      </c>
      <c r="G194" s="98">
        <v>0</v>
      </c>
      <c r="H194" s="16">
        <f t="shared" si="2"/>
        <v>0</v>
      </c>
      <c r="I194" s="16"/>
    </row>
    <row r="195" spans="1:9" x14ac:dyDescent="0.25">
      <c r="A195" s="92">
        <v>1</v>
      </c>
      <c r="B195" s="92" t="s">
        <v>81</v>
      </c>
      <c r="C195" s="92" t="s">
        <v>411</v>
      </c>
      <c r="D195" s="98">
        <v>3800</v>
      </c>
      <c r="E195" s="98">
        <v>7159.94</v>
      </c>
      <c r="F195" s="98">
        <v>0</v>
      </c>
      <c r="G195" s="98">
        <v>0</v>
      </c>
      <c r="H195" s="16">
        <f t="shared" si="2"/>
        <v>1.8841947368421053</v>
      </c>
      <c r="I195" s="16"/>
    </row>
    <row r="196" spans="1:9" x14ac:dyDescent="0.25">
      <c r="A196" s="92">
        <v>1</v>
      </c>
      <c r="B196" s="92" t="s">
        <v>97</v>
      </c>
      <c r="C196" s="92" t="s">
        <v>411</v>
      </c>
      <c r="D196" s="98">
        <v>15000</v>
      </c>
      <c r="E196" s="98">
        <v>9446.02</v>
      </c>
      <c r="F196" s="98">
        <v>0</v>
      </c>
      <c r="G196" s="98">
        <v>0</v>
      </c>
      <c r="H196" s="16">
        <f t="shared" si="2"/>
        <v>0.62973466666666666</v>
      </c>
      <c r="I196" s="16"/>
    </row>
    <row r="197" spans="1:9" x14ac:dyDescent="0.25">
      <c r="A197" s="92">
        <v>3</v>
      </c>
      <c r="B197" s="92" t="s">
        <v>107</v>
      </c>
      <c r="C197" s="92" t="s">
        <v>411</v>
      </c>
      <c r="D197" s="98">
        <v>8000</v>
      </c>
      <c r="E197" s="98">
        <v>7885.58</v>
      </c>
      <c r="F197" s="98">
        <v>0</v>
      </c>
      <c r="G197" s="98">
        <v>0</v>
      </c>
      <c r="H197" s="16">
        <f t="shared" si="2"/>
        <v>0.9856975</v>
      </c>
      <c r="I197" s="16"/>
    </row>
    <row r="198" spans="1:9" x14ac:dyDescent="0.25">
      <c r="A198" s="100">
        <v>3</v>
      </c>
      <c r="B198" s="100" t="s">
        <v>132</v>
      </c>
      <c r="C198" s="100" t="s">
        <v>411</v>
      </c>
      <c r="D198" s="101">
        <v>1500</v>
      </c>
      <c r="E198" s="101">
        <v>9101.11</v>
      </c>
      <c r="F198" s="98">
        <v>0</v>
      </c>
      <c r="G198" s="98">
        <v>0</v>
      </c>
      <c r="H198" s="16">
        <f t="shared" si="2"/>
        <v>6.0674066666666668</v>
      </c>
      <c r="I198" s="16"/>
    </row>
    <row r="199" spans="1:9" x14ac:dyDescent="0.25">
      <c r="A199" s="92">
        <v>4</v>
      </c>
      <c r="B199" s="92" t="s">
        <v>108</v>
      </c>
      <c r="C199" s="92" t="s">
        <v>411</v>
      </c>
      <c r="D199" s="98">
        <v>20000</v>
      </c>
      <c r="E199" s="98">
        <v>650</v>
      </c>
      <c r="F199" s="98">
        <v>0</v>
      </c>
      <c r="G199" s="98">
        <v>0</v>
      </c>
      <c r="H199" s="16">
        <f t="shared" si="2"/>
        <v>3.2500000000000001E-2</v>
      </c>
      <c r="I199" s="16"/>
    </row>
    <row r="200" spans="1:9" x14ac:dyDescent="0.25">
      <c r="A200" s="92">
        <v>4</v>
      </c>
      <c r="B200" s="92" t="s">
        <v>110</v>
      </c>
      <c r="C200" s="92" t="s">
        <v>411</v>
      </c>
      <c r="D200" s="98">
        <v>50000</v>
      </c>
      <c r="E200" s="98">
        <v>59407.75</v>
      </c>
      <c r="F200" s="98">
        <v>0</v>
      </c>
      <c r="G200" s="98">
        <v>0</v>
      </c>
      <c r="H200" s="16">
        <f t="shared" si="2"/>
        <v>1.1881550000000001</v>
      </c>
      <c r="I200" s="16"/>
    </row>
    <row r="201" spans="1:9" x14ac:dyDescent="0.25">
      <c r="A201" s="92">
        <v>4</v>
      </c>
      <c r="B201" s="92" t="s">
        <v>111</v>
      </c>
      <c r="C201" s="92" t="s">
        <v>411</v>
      </c>
      <c r="D201" s="98">
        <v>20000</v>
      </c>
      <c r="E201" s="98">
        <v>11755.28</v>
      </c>
      <c r="F201" s="98">
        <v>0</v>
      </c>
      <c r="G201" s="98">
        <v>0</v>
      </c>
      <c r="H201" s="16">
        <f t="shared" si="2"/>
        <v>0.58776400000000006</v>
      </c>
      <c r="I201" s="16"/>
    </row>
    <row r="202" spans="1:9" x14ac:dyDescent="0.25">
      <c r="A202" s="92">
        <v>4</v>
      </c>
      <c r="B202" s="92" t="s">
        <v>132</v>
      </c>
      <c r="C202" s="92" t="s">
        <v>411</v>
      </c>
      <c r="D202" s="98">
        <v>9300</v>
      </c>
      <c r="E202" s="98">
        <v>0</v>
      </c>
      <c r="F202" s="98">
        <v>0</v>
      </c>
      <c r="G202" s="98">
        <v>0</v>
      </c>
      <c r="H202" s="16">
        <f t="shared" si="2"/>
        <v>0</v>
      </c>
      <c r="I202" s="16"/>
    </row>
    <row r="203" spans="1:9" x14ac:dyDescent="0.25">
      <c r="A203" s="92">
        <v>5</v>
      </c>
      <c r="B203" s="92" t="s">
        <v>108</v>
      </c>
      <c r="C203" s="92" t="s">
        <v>411</v>
      </c>
      <c r="D203" s="98">
        <v>70000</v>
      </c>
      <c r="E203" s="98">
        <v>0</v>
      </c>
      <c r="F203" s="98">
        <v>0</v>
      </c>
      <c r="G203" s="98">
        <v>0</v>
      </c>
      <c r="H203" s="16">
        <f t="shared" si="2"/>
        <v>0</v>
      </c>
      <c r="I203" s="16"/>
    </row>
    <row r="204" spans="1:9" x14ac:dyDescent="0.25">
      <c r="A204" s="92">
        <v>5</v>
      </c>
      <c r="B204" s="92" t="s">
        <v>109</v>
      </c>
      <c r="C204" s="92" t="s">
        <v>411</v>
      </c>
      <c r="D204" s="98">
        <v>10000</v>
      </c>
      <c r="E204" s="98">
        <v>2220</v>
      </c>
      <c r="F204" s="98">
        <v>0</v>
      </c>
      <c r="G204" s="98">
        <v>0</v>
      </c>
      <c r="H204" s="16">
        <f t="shared" si="2"/>
        <v>0.222</v>
      </c>
      <c r="I204" s="16"/>
    </row>
    <row r="205" spans="1:9" x14ac:dyDescent="0.25">
      <c r="A205" s="92">
        <v>5</v>
      </c>
      <c r="B205" s="92" t="s">
        <v>110</v>
      </c>
      <c r="C205" s="92" t="s">
        <v>411</v>
      </c>
      <c r="D205" s="98">
        <v>15000</v>
      </c>
      <c r="E205" s="98">
        <v>14219</v>
      </c>
      <c r="F205" s="98">
        <v>0</v>
      </c>
      <c r="G205" s="98">
        <v>0</v>
      </c>
      <c r="H205" s="16">
        <f t="shared" si="2"/>
        <v>0.94793333333333329</v>
      </c>
      <c r="I205" s="16"/>
    </row>
    <row r="206" spans="1:9" x14ac:dyDescent="0.25">
      <c r="A206" s="92">
        <v>5</v>
      </c>
      <c r="B206" s="92" t="s">
        <v>111</v>
      </c>
      <c r="C206" s="92" t="s">
        <v>411</v>
      </c>
      <c r="D206" s="98">
        <v>20000</v>
      </c>
      <c r="E206" s="98">
        <v>15275.55</v>
      </c>
      <c r="F206" s="98">
        <v>0</v>
      </c>
      <c r="G206" s="98">
        <v>0</v>
      </c>
      <c r="H206" s="16">
        <f t="shared" ref="H206:H269" si="3">E206/D206</f>
        <v>0.7637775</v>
      </c>
      <c r="I206" s="16"/>
    </row>
    <row r="207" spans="1:9" x14ac:dyDescent="0.25">
      <c r="A207" s="92">
        <v>5</v>
      </c>
      <c r="B207" s="92" t="s">
        <v>112</v>
      </c>
      <c r="C207" s="92" t="s">
        <v>411</v>
      </c>
      <c r="D207" s="98">
        <v>20000</v>
      </c>
      <c r="E207" s="98">
        <v>18108.14</v>
      </c>
      <c r="F207" s="98">
        <v>0</v>
      </c>
      <c r="G207" s="98">
        <v>0</v>
      </c>
      <c r="H207" s="16">
        <f t="shared" si="3"/>
        <v>0.90540699999999996</v>
      </c>
      <c r="I207" s="16"/>
    </row>
    <row r="208" spans="1:9" x14ac:dyDescent="0.25">
      <c r="A208" s="92">
        <v>5</v>
      </c>
      <c r="B208" s="92" t="s">
        <v>117</v>
      </c>
      <c r="C208" s="92" t="s">
        <v>411</v>
      </c>
      <c r="D208" s="98">
        <v>5000</v>
      </c>
      <c r="E208" s="98">
        <v>0</v>
      </c>
      <c r="F208" s="98">
        <v>0</v>
      </c>
      <c r="G208" s="98">
        <v>0</v>
      </c>
      <c r="H208" s="16">
        <f t="shared" si="3"/>
        <v>0</v>
      </c>
      <c r="I208" s="16"/>
    </row>
    <row r="209" spans="1:9" x14ac:dyDescent="0.25">
      <c r="A209" s="92">
        <v>1</v>
      </c>
      <c r="B209" s="92" t="s">
        <v>75</v>
      </c>
      <c r="C209" s="92" t="s">
        <v>80</v>
      </c>
      <c r="D209" s="98">
        <v>1030</v>
      </c>
      <c r="E209" s="98">
        <v>448.96</v>
      </c>
      <c r="F209" s="98">
        <v>0</v>
      </c>
      <c r="G209" s="98">
        <v>0</v>
      </c>
      <c r="H209" s="16">
        <f t="shared" si="3"/>
        <v>0.43588349514563107</v>
      </c>
      <c r="I209" s="16"/>
    </row>
    <row r="210" spans="1:9" x14ac:dyDescent="0.25">
      <c r="A210" s="92">
        <v>3</v>
      </c>
      <c r="B210" s="92" t="s">
        <v>132</v>
      </c>
      <c r="C210" s="92" t="s">
        <v>80</v>
      </c>
      <c r="D210" s="98">
        <v>3060</v>
      </c>
      <c r="E210" s="98">
        <v>0</v>
      </c>
      <c r="F210" s="98">
        <v>0</v>
      </c>
      <c r="G210" s="98">
        <v>0</v>
      </c>
      <c r="H210" s="16">
        <f t="shared" si="3"/>
        <v>0</v>
      </c>
      <c r="I210" s="16"/>
    </row>
    <row r="211" spans="1:9" x14ac:dyDescent="0.25">
      <c r="A211" s="100">
        <v>4</v>
      </c>
      <c r="B211" s="100" t="s">
        <v>132</v>
      </c>
      <c r="C211" s="100" t="s">
        <v>80</v>
      </c>
      <c r="D211" s="101">
        <v>10000</v>
      </c>
      <c r="E211" s="101">
        <v>4806.12</v>
      </c>
      <c r="F211" s="98">
        <v>0</v>
      </c>
      <c r="G211" s="98">
        <v>0</v>
      </c>
      <c r="H211" s="16">
        <f t="shared" si="3"/>
        <v>0.48061199999999998</v>
      </c>
      <c r="I211" s="16"/>
    </row>
    <row r="212" spans="1:9" x14ac:dyDescent="0.25">
      <c r="A212" s="92">
        <v>5</v>
      </c>
      <c r="B212" s="92" t="s">
        <v>106</v>
      </c>
      <c r="C212" s="92" t="s">
        <v>80</v>
      </c>
      <c r="D212" s="98">
        <v>30000</v>
      </c>
      <c r="E212" s="98">
        <v>0</v>
      </c>
      <c r="F212" s="98">
        <v>0</v>
      </c>
      <c r="G212" s="98">
        <v>0</v>
      </c>
      <c r="H212" s="16">
        <f t="shared" si="3"/>
        <v>0</v>
      </c>
      <c r="I212" s="16"/>
    </row>
    <row r="213" spans="1:9" x14ac:dyDescent="0.25">
      <c r="A213" s="92">
        <v>5</v>
      </c>
      <c r="B213" s="92" t="s">
        <v>123</v>
      </c>
      <c r="C213" s="92" t="s">
        <v>80</v>
      </c>
      <c r="D213" s="98">
        <v>5000</v>
      </c>
      <c r="E213" s="98">
        <v>0</v>
      </c>
      <c r="F213" s="98">
        <v>0</v>
      </c>
      <c r="G213" s="98">
        <v>0</v>
      </c>
      <c r="H213" s="16">
        <f t="shared" si="3"/>
        <v>0</v>
      </c>
      <c r="I213" s="16"/>
    </row>
    <row r="214" spans="1:9" x14ac:dyDescent="0.25">
      <c r="A214" s="92">
        <v>5</v>
      </c>
      <c r="B214" s="92" t="s">
        <v>132</v>
      </c>
      <c r="C214" s="92" t="s">
        <v>80</v>
      </c>
      <c r="D214" s="98">
        <v>150</v>
      </c>
      <c r="E214" s="98">
        <v>0</v>
      </c>
      <c r="F214" s="98">
        <v>0</v>
      </c>
      <c r="G214" s="98">
        <v>0</v>
      </c>
      <c r="H214" s="16">
        <f t="shared" si="3"/>
        <v>0</v>
      </c>
      <c r="I214" s="16"/>
    </row>
    <row r="215" spans="1:9" x14ac:dyDescent="0.25">
      <c r="A215" s="100">
        <v>3</v>
      </c>
      <c r="B215" s="100" t="s">
        <v>132</v>
      </c>
      <c r="C215" s="100" t="s">
        <v>125</v>
      </c>
      <c r="D215" s="101">
        <v>1950</v>
      </c>
      <c r="E215" s="101">
        <v>993.03</v>
      </c>
      <c r="F215" s="98">
        <v>0</v>
      </c>
      <c r="G215" s="98">
        <v>0</v>
      </c>
      <c r="H215" s="16">
        <f t="shared" si="3"/>
        <v>0.50924615384615379</v>
      </c>
      <c r="I215" s="16"/>
    </row>
    <row r="216" spans="1:9" x14ac:dyDescent="0.25">
      <c r="A216" s="92">
        <v>5</v>
      </c>
      <c r="B216" s="92" t="s">
        <v>124</v>
      </c>
      <c r="C216" s="92" t="s">
        <v>125</v>
      </c>
      <c r="D216" s="98">
        <v>10000</v>
      </c>
      <c r="E216" s="98">
        <v>10508.58</v>
      </c>
      <c r="F216" s="98">
        <v>0</v>
      </c>
      <c r="G216" s="98">
        <v>0</v>
      </c>
      <c r="H216" s="16">
        <f t="shared" si="3"/>
        <v>1.0508580000000001</v>
      </c>
      <c r="I216" s="16"/>
    </row>
    <row r="217" spans="1:9" x14ac:dyDescent="0.25">
      <c r="A217" s="92">
        <v>5</v>
      </c>
      <c r="B217" s="92" t="s">
        <v>127</v>
      </c>
      <c r="C217" s="92" t="s">
        <v>125</v>
      </c>
      <c r="D217" s="98">
        <v>1350</v>
      </c>
      <c r="E217" s="98">
        <v>442.28</v>
      </c>
      <c r="F217" s="98">
        <v>0</v>
      </c>
      <c r="G217" s="98">
        <v>0</v>
      </c>
      <c r="H217" s="16">
        <f t="shared" si="3"/>
        <v>0.3276148148148148</v>
      </c>
      <c r="I217" s="16"/>
    </row>
    <row r="218" spans="1:9" x14ac:dyDescent="0.25">
      <c r="A218" s="92">
        <v>1</v>
      </c>
      <c r="B218" s="92" t="s">
        <v>98</v>
      </c>
      <c r="C218" s="92" t="s">
        <v>99</v>
      </c>
      <c r="D218" s="98">
        <v>10000</v>
      </c>
      <c r="E218" s="98">
        <v>30434.89</v>
      </c>
      <c r="F218" s="98">
        <v>0</v>
      </c>
      <c r="G218" s="98">
        <v>0</v>
      </c>
      <c r="H218" s="16">
        <f t="shared" si="3"/>
        <v>3.0434890000000001</v>
      </c>
      <c r="I218" s="16"/>
    </row>
    <row r="219" spans="1:9" x14ac:dyDescent="0.25">
      <c r="A219" s="100">
        <v>4</v>
      </c>
      <c r="B219" s="100" t="s">
        <v>132</v>
      </c>
      <c r="C219" s="100" t="s">
        <v>99</v>
      </c>
      <c r="D219" s="101">
        <v>7920</v>
      </c>
      <c r="E219" s="101">
        <v>5660.38</v>
      </c>
      <c r="F219" s="98">
        <v>0</v>
      </c>
      <c r="G219" s="98">
        <v>0</v>
      </c>
      <c r="H219" s="16">
        <f t="shared" si="3"/>
        <v>0.71469444444444441</v>
      </c>
      <c r="I219" s="16"/>
    </row>
    <row r="220" spans="1:9" x14ac:dyDescent="0.25">
      <c r="A220" s="92">
        <v>1</v>
      </c>
      <c r="B220" s="92" t="s">
        <v>83</v>
      </c>
      <c r="C220" s="92" t="s">
        <v>84</v>
      </c>
      <c r="D220" s="98">
        <v>10000</v>
      </c>
      <c r="E220" s="98">
        <v>4948.75</v>
      </c>
      <c r="F220" s="98">
        <v>0</v>
      </c>
      <c r="G220" s="98">
        <v>0</v>
      </c>
      <c r="H220" s="16">
        <f t="shared" si="3"/>
        <v>0.49487500000000001</v>
      </c>
      <c r="I220" s="16"/>
    </row>
    <row r="221" spans="1:9" x14ac:dyDescent="0.25">
      <c r="A221" s="100">
        <v>5</v>
      </c>
      <c r="B221" s="100" t="s">
        <v>132</v>
      </c>
      <c r="C221" s="100" t="s">
        <v>84</v>
      </c>
      <c r="D221" s="101">
        <v>170</v>
      </c>
      <c r="E221" s="101">
        <v>687.5</v>
      </c>
      <c r="F221" s="98">
        <v>0</v>
      </c>
      <c r="G221" s="98">
        <v>0</v>
      </c>
      <c r="H221" s="16">
        <f t="shared" si="3"/>
        <v>4.0441176470588234</v>
      </c>
      <c r="I221" s="16"/>
    </row>
    <row r="222" spans="1:9" x14ac:dyDescent="0.25">
      <c r="A222" s="92">
        <v>1</v>
      </c>
      <c r="B222" s="92" t="s">
        <v>46</v>
      </c>
      <c r="C222" s="92" t="s">
        <v>49</v>
      </c>
      <c r="D222" s="98">
        <v>10000</v>
      </c>
      <c r="E222" s="98">
        <v>1644.67</v>
      </c>
      <c r="F222" s="98">
        <v>0</v>
      </c>
      <c r="G222" s="98">
        <v>0</v>
      </c>
      <c r="H222" s="16">
        <f t="shared" si="3"/>
        <v>0.164467</v>
      </c>
      <c r="I222" s="16"/>
    </row>
    <row r="223" spans="1:9" x14ac:dyDescent="0.25">
      <c r="A223" s="92">
        <v>1</v>
      </c>
      <c r="B223" s="92" t="s">
        <v>90</v>
      </c>
      <c r="C223" s="92" t="s">
        <v>49</v>
      </c>
      <c r="D223" s="98">
        <v>8000</v>
      </c>
      <c r="E223" s="98">
        <v>4184.08</v>
      </c>
      <c r="F223" s="98">
        <v>0</v>
      </c>
      <c r="G223" s="98">
        <v>0</v>
      </c>
      <c r="H223" s="16">
        <f t="shared" si="3"/>
        <v>0.52300999999999997</v>
      </c>
      <c r="I223" s="16"/>
    </row>
    <row r="224" spans="1:9" x14ac:dyDescent="0.25">
      <c r="A224" s="92">
        <v>1</v>
      </c>
      <c r="B224" s="92" t="s">
        <v>162</v>
      </c>
      <c r="C224" s="92" t="s">
        <v>49</v>
      </c>
      <c r="D224" s="98">
        <v>2000</v>
      </c>
      <c r="E224" s="98">
        <v>1074.47</v>
      </c>
      <c r="F224" s="98">
        <v>0</v>
      </c>
      <c r="G224" s="98">
        <v>0</v>
      </c>
      <c r="H224" s="16">
        <f t="shared" si="3"/>
        <v>0.53723500000000002</v>
      </c>
      <c r="I224" s="16"/>
    </row>
    <row r="225" spans="1:9" x14ac:dyDescent="0.25">
      <c r="A225" s="92">
        <v>3</v>
      </c>
      <c r="B225" s="92" t="s">
        <v>132</v>
      </c>
      <c r="C225" s="92" t="s">
        <v>49</v>
      </c>
      <c r="D225" s="98">
        <v>520</v>
      </c>
      <c r="E225" s="98">
        <v>0</v>
      </c>
      <c r="F225" s="98">
        <v>0</v>
      </c>
      <c r="G225" s="98">
        <v>0</v>
      </c>
      <c r="H225" s="16">
        <f t="shared" si="3"/>
        <v>0</v>
      </c>
      <c r="I225" s="16"/>
    </row>
    <row r="226" spans="1:9" x14ac:dyDescent="0.25">
      <c r="A226" s="92">
        <v>4</v>
      </c>
      <c r="B226" s="92" t="s">
        <v>132</v>
      </c>
      <c r="C226" s="92" t="s">
        <v>49</v>
      </c>
      <c r="D226" s="98">
        <v>2000</v>
      </c>
      <c r="E226" s="98">
        <v>0</v>
      </c>
      <c r="F226" s="98">
        <v>0</v>
      </c>
      <c r="G226" s="98">
        <v>0</v>
      </c>
      <c r="H226" s="16">
        <f t="shared" si="3"/>
        <v>0</v>
      </c>
      <c r="I226" s="16"/>
    </row>
    <row r="227" spans="1:9" x14ac:dyDescent="0.25">
      <c r="A227" s="92">
        <v>5</v>
      </c>
      <c r="B227" s="92" t="s">
        <v>132</v>
      </c>
      <c r="C227" s="92" t="s">
        <v>49</v>
      </c>
      <c r="D227" s="98">
        <v>350</v>
      </c>
      <c r="E227" s="98">
        <v>0</v>
      </c>
      <c r="F227" s="98">
        <v>0</v>
      </c>
      <c r="G227" s="98">
        <v>0</v>
      </c>
      <c r="H227" s="16">
        <f t="shared" si="3"/>
        <v>0</v>
      </c>
      <c r="I227" s="16"/>
    </row>
    <row r="228" spans="1:9" x14ac:dyDescent="0.25">
      <c r="A228" s="92">
        <v>1</v>
      </c>
      <c r="B228" s="92" t="s">
        <v>46</v>
      </c>
      <c r="C228" s="92" t="s">
        <v>412</v>
      </c>
      <c r="D228" s="98">
        <v>2000</v>
      </c>
      <c r="E228" s="98">
        <v>2064.84</v>
      </c>
      <c r="F228" s="98">
        <v>0</v>
      </c>
      <c r="G228" s="98">
        <v>0</v>
      </c>
      <c r="H228" s="16">
        <f t="shared" si="3"/>
        <v>1.0324200000000001</v>
      </c>
      <c r="I228" s="16"/>
    </row>
    <row r="229" spans="1:9" x14ac:dyDescent="0.25">
      <c r="A229" s="92">
        <v>1</v>
      </c>
      <c r="B229" s="92" t="s">
        <v>147</v>
      </c>
      <c r="C229" s="92" t="s">
        <v>412</v>
      </c>
      <c r="D229" s="98">
        <v>1120</v>
      </c>
      <c r="E229" s="98">
        <v>651.70000000000005</v>
      </c>
      <c r="F229" s="98">
        <v>0</v>
      </c>
      <c r="G229" s="98">
        <v>0</v>
      </c>
      <c r="H229" s="16">
        <f t="shared" si="3"/>
        <v>0.58187500000000003</v>
      </c>
      <c r="I229" s="16"/>
    </row>
    <row r="230" spans="1:9" x14ac:dyDescent="0.25">
      <c r="A230" s="92">
        <v>1</v>
      </c>
      <c r="B230" s="92" t="s">
        <v>46</v>
      </c>
      <c r="C230" s="92" t="s">
        <v>413</v>
      </c>
      <c r="D230" s="98">
        <v>2000</v>
      </c>
      <c r="E230" s="98">
        <v>2064.84</v>
      </c>
      <c r="F230" s="98">
        <v>0</v>
      </c>
      <c r="G230" s="98">
        <v>0</v>
      </c>
      <c r="H230" s="16">
        <f t="shared" si="3"/>
        <v>1.0324200000000001</v>
      </c>
      <c r="I230" s="16"/>
    </row>
    <row r="231" spans="1:9" x14ac:dyDescent="0.25">
      <c r="A231" s="92">
        <v>1</v>
      </c>
      <c r="B231" s="92" t="s">
        <v>147</v>
      </c>
      <c r="C231" s="92" t="s">
        <v>413</v>
      </c>
      <c r="D231" s="98">
        <v>1120</v>
      </c>
      <c r="E231" s="98">
        <v>651.70000000000005</v>
      </c>
      <c r="F231" s="98">
        <v>0</v>
      </c>
      <c r="G231" s="98">
        <v>0</v>
      </c>
      <c r="H231" s="16">
        <f t="shared" si="3"/>
        <v>0.58187500000000003</v>
      </c>
      <c r="I231" s="16"/>
    </row>
    <row r="232" spans="1:9" x14ac:dyDescent="0.25">
      <c r="A232" s="92">
        <v>1</v>
      </c>
      <c r="B232" s="92" t="s">
        <v>46</v>
      </c>
      <c r="C232" s="92" t="s">
        <v>51</v>
      </c>
      <c r="D232" s="98">
        <v>33250</v>
      </c>
      <c r="E232" s="98">
        <v>14904.22</v>
      </c>
      <c r="F232" s="98">
        <v>0</v>
      </c>
      <c r="G232" s="98">
        <v>0</v>
      </c>
      <c r="H232" s="16">
        <f t="shared" si="3"/>
        <v>0.44824721804511275</v>
      </c>
      <c r="I232" s="16"/>
    </row>
    <row r="233" spans="1:9" x14ac:dyDescent="0.25">
      <c r="A233" s="92">
        <v>1</v>
      </c>
      <c r="B233" s="92" t="s">
        <v>56</v>
      </c>
      <c r="C233" s="92" t="s">
        <v>51</v>
      </c>
      <c r="D233" s="98">
        <v>5000</v>
      </c>
      <c r="E233" s="98">
        <v>6429.03</v>
      </c>
      <c r="F233" s="98">
        <v>0</v>
      </c>
      <c r="G233" s="98">
        <v>0</v>
      </c>
      <c r="H233" s="16">
        <f t="shared" si="3"/>
        <v>1.285806</v>
      </c>
      <c r="I233" s="16"/>
    </row>
    <row r="234" spans="1:9" x14ac:dyDescent="0.25">
      <c r="A234" s="92">
        <v>1</v>
      </c>
      <c r="B234" s="92" t="s">
        <v>87</v>
      </c>
      <c r="C234" s="92" t="s">
        <v>51</v>
      </c>
      <c r="D234" s="98">
        <v>3500</v>
      </c>
      <c r="E234" s="98">
        <v>501.8</v>
      </c>
      <c r="F234" s="98">
        <v>0</v>
      </c>
      <c r="G234" s="98">
        <v>0</v>
      </c>
      <c r="H234" s="16">
        <f t="shared" si="3"/>
        <v>0.14337142857142857</v>
      </c>
      <c r="I234" s="16"/>
    </row>
    <row r="235" spans="1:9" x14ac:dyDescent="0.25">
      <c r="A235" s="92">
        <v>1</v>
      </c>
      <c r="B235" s="92" t="s">
        <v>128</v>
      </c>
      <c r="C235" s="92" t="s">
        <v>51</v>
      </c>
      <c r="D235" s="98">
        <v>400</v>
      </c>
      <c r="E235" s="98">
        <v>0</v>
      </c>
      <c r="F235" s="98">
        <v>0</v>
      </c>
      <c r="G235" s="98">
        <v>0</v>
      </c>
      <c r="H235" s="16">
        <f t="shared" si="3"/>
        <v>0</v>
      </c>
      <c r="I235" s="16"/>
    </row>
    <row r="236" spans="1:9" x14ac:dyDescent="0.25">
      <c r="A236" s="92">
        <v>1</v>
      </c>
      <c r="B236" s="92" t="s">
        <v>162</v>
      </c>
      <c r="C236" s="92" t="s">
        <v>51</v>
      </c>
      <c r="D236" s="98">
        <v>6430</v>
      </c>
      <c r="E236" s="98">
        <v>8978.2199999999993</v>
      </c>
      <c r="F236" s="98">
        <v>0</v>
      </c>
      <c r="G236" s="98">
        <v>0</v>
      </c>
      <c r="H236" s="16">
        <f t="shared" si="3"/>
        <v>1.3963017107309486</v>
      </c>
      <c r="I236" s="16"/>
    </row>
    <row r="237" spans="1:9" x14ac:dyDescent="0.25">
      <c r="A237" s="92">
        <v>3</v>
      </c>
      <c r="B237" s="92" t="s">
        <v>132</v>
      </c>
      <c r="C237" s="92" t="s">
        <v>51</v>
      </c>
      <c r="D237" s="98">
        <v>11850</v>
      </c>
      <c r="E237" s="98">
        <v>0</v>
      </c>
      <c r="F237" s="98">
        <v>0</v>
      </c>
      <c r="G237" s="98">
        <v>0</v>
      </c>
      <c r="H237" s="16">
        <f t="shared" si="3"/>
        <v>0</v>
      </c>
      <c r="I237" s="16"/>
    </row>
    <row r="238" spans="1:9" x14ac:dyDescent="0.25">
      <c r="A238" s="92">
        <v>4</v>
      </c>
      <c r="B238" s="92" t="s">
        <v>132</v>
      </c>
      <c r="C238" s="92" t="s">
        <v>51</v>
      </c>
      <c r="D238" s="98">
        <v>2500</v>
      </c>
      <c r="E238" s="98">
        <v>0</v>
      </c>
      <c r="F238" s="98">
        <v>0</v>
      </c>
      <c r="G238" s="98">
        <v>0</v>
      </c>
      <c r="H238" s="16">
        <f t="shared" si="3"/>
        <v>0</v>
      </c>
      <c r="I238" s="16"/>
    </row>
    <row r="239" spans="1:9" x14ac:dyDescent="0.25">
      <c r="A239" s="92">
        <v>5</v>
      </c>
      <c r="B239" s="92" t="s">
        <v>128</v>
      </c>
      <c r="C239" s="92" t="s">
        <v>51</v>
      </c>
      <c r="D239" s="98">
        <v>400</v>
      </c>
      <c r="E239" s="98">
        <v>0</v>
      </c>
      <c r="F239" s="98">
        <v>0</v>
      </c>
      <c r="G239" s="98">
        <v>0</v>
      </c>
      <c r="H239" s="16">
        <f t="shared" si="3"/>
        <v>0</v>
      </c>
      <c r="I239" s="16"/>
    </row>
    <row r="240" spans="1:9" x14ac:dyDescent="0.25">
      <c r="A240" s="92">
        <v>5</v>
      </c>
      <c r="B240" s="92" t="s">
        <v>132</v>
      </c>
      <c r="C240" s="92" t="s">
        <v>51</v>
      </c>
      <c r="D240" s="98">
        <v>50</v>
      </c>
      <c r="E240" s="98">
        <v>0</v>
      </c>
      <c r="F240" s="98">
        <v>0</v>
      </c>
      <c r="G240" s="98">
        <v>0</v>
      </c>
      <c r="H240" s="16">
        <f t="shared" si="3"/>
        <v>0</v>
      </c>
      <c r="I240" s="16"/>
    </row>
    <row r="241" spans="1:9" x14ac:dyDescent="0.25">
      <c r="A241" s="92">
        <v>1</v>
      </c>
      <c r="B241" s="92" t="s">
        <v>46</v>
      </c>
      <c r="C241" s="92" t="s">
        <v>414</v>
      </c>
      <c r="D241" s="98">
        <v>19000</v>
      </c>
      <c r="E241" s="98">
        <v>10662.22</v>
      </c>
      <c r="F241" s="98">
        <v>0</v>
      </c>
      <c r="G241" s="98">
        <v>0</v>
      </c>
      <c r="H241" s="16">
        <f t="shared" si="3"/>
        <v>0.56116947368421044</v>
      </c>
      <c r="I241" s="16"/>
    </row>
    <row r="242" spans="1:9" x14ac:dyDescent="0.25">
      <c r="A242" s="92">
        <v>5</v>
      </c>
      <c r="B242" s="92" t="s">
        <v>128</v>
      </c>
      <c r="C242" s="92" t="s">
        <v>414</v>
      </c>
      <c r="D242" s="98">
        <v>400</v>
      </c>
      <c r="E242" s="98">
        <v>0</v>
      </c>
      <c r="F242" s="98">
        <v>0</v>
      </c>
      <c r="G242" s="98">
        <v>0</v>
      </c>
      <c r="H242" s="16">
        <f t="shared" si="3"/>
        <v>0</v>
      </c>
      <c r="I242" s="16"/>
    </row>
    <row r="243" spans="1:9" x14ac:dyDescent="0.25">
      <c r="A243" s="92">
        <v>3</v>
      </c>
      <c r="B243" s="92" t="s">
        <v>132</v>
      </c>
      <c r="C243" s="92" t="s">
        <v>137</v>
      </c>
      <c r="D243" s="98">
        <v>180</v>
      </c>
      <c r="E243" s="98">
        <v>0</v>
      </c>
      <c r="F243" s="98">
        <v>0</v>
      </c>
      <c r="G243" s="98">
        <v>0</v>
      </c>
      <c r="H243" s="16">
        <f t="shared" si="3"/>
        <v>0</v>
      </c>
      <c r="I243" s="16"/>
    </row>
    <row r="244" spans="1:9" x14ac:dyDescent="0.25">
      <c r="A244" s="92">
        <v>1</v>
      </c>
      <c r="B244" s="92" t="s">
        <v>46</v>
      </c>
      <c r="C244" s="92" t="s">
        <v>53</v>
      </c>
      <c r="D244" s="98">
        <v>10000</v>
      </c>
      <c r="E244" s="98">
        <v>3328.38</v>
      </c>
      <c r="F244" s="98">
        <v>0</v>
      </c>
      <c r="G244" s="98">
        <v>0</v>
      </c>
      <c r="H244" s="16">
        <f t="shared" si="3"/>
        <v>0.33283800000000002</v>
      </c>
      <c r="I244" s="16"/>
    </row>
    <row r="245" spans="1:9" x14ac:dyDescent="0.25">
      <c r="A245" s="92">
        <v>1</v>
      </c>
      <c r="B245" s="92" t="s">
        <v>162</v>
      </c>
      <c r="C245" s="92" t="s">
        <v>53</v>
      </c>
      <c r="D245" s="98">
        <v>2830</v>
      </c>
      <c r="E245" s="98">
        <v>2537.2399999999998</v>
      </c>
      <c r="F245" s="98">
        <v>0</v>
      </c>
      <c r="G245" s="98">
        <v>0</v>
      </c>
      <c r="H245" s="16">
        <f t="shared" si="3"/>
        <v>0.89655123674911652</v>
      </c>
      <c r="I245" s="16"/>
    </row>
    <row r="246" spans="1:9" x14ac:dyDescent="0.25">
      <c r="A246" s="92">
        <v>1</v>
      </c>
      <c r="B246" s="92" t="s">
        <v>46</v>
      </c>
      <c r="C246" s="92" t="s">
        <v>415</v>
      </c>
      <c r="D246" s="98">
        <v>3250</v>
      </c>
      <c r="E246" s="98">
        <v>663.62</v>
      </c>
      <c r="F246" s="98">
        <v>0</v>
      </c>
      <c r="G246" s="98">
        <v>0</v>
      </c>
      <c r="H246" s="16">
        <f t="shared" si="3"/>
        <v>0.20419076923076923</v>
      </c>
      <c r="I246" s="16"/>
    </row>
    <row r="247" spans="1:9" x14ac:dyDescent="0.25">
      <c r="A247" s="92">
        <v>1</v>
      </c>
      <c r="B247" s="92" t="s">
        <v>87</v>
      </c>
      <c r="C247" s="92" t="s">
        <v>88</v>
      </c>
      <c r="D247" s="98">
        <v>500</v>
      </c>
      <c r="E247" s="98">
        <v>201.8</v>
      </c>
      <c r="F247" s="98">
        <v>0</v>
      </c>
      <c r="G247" s="98">
        <v>0</v>
      </c>
      <c r="H247" s="16">
        <f t="shared" si="3"/>
        <v>0.40360000000000001</v>
      </c>
      <c r="I247" s="16"/>
    </row>
    <row r="248" spans="1:9" x14ac:dyDescent="0.25">
      <c r="A248" s="92">
        <v>3</v>
      </c>
      <c r="B248" s="92" t="s">
        <v>132</v>
      </c>
      <c r="C248" s="92" t="s">
        <v>88</v>
      </c>
      <c r="D248" s="98">
        <v>130</v>
      </c>
      <c r="E248" s="98">
        <v>0</v>
      </c>
      <c r="F248" s="98">
        <v>0</v>
      </c>
      <c r="G248" s="98">
        <v>0</v>
      </c>
      <c r="H248" s="16">
        <f t="shared" si="3"/>
        <v>0</v>
      </c>
      <c r="I248" s="16"/>
    </row>
    <row r="249" spans="1:9" x14ac:dyDescent="0.25">
      <c r="A249" s="92">
        <v>5</v>
      </c>
      <c r="B249" s="92" t="s">
        <v>132</v>
      </c>
      <c r="C249" s="92" t="s">
        <v>88</v>
      </c>
      <c r="D249" s="98">
        <v>50</v>
      </c>
      <c r="E249" s="98">
        <v>0</v>
      </c>
      <c r="F249" s="98">
        <v>0</v>
      </c>
      <c r="G249" s="98">
        <v>0</v>
      </c>
      <c r="H249" s="16">
        <f t="shared" si="3"/>
        <v>0</v>
      </c>
      <c r="I249" s="16"/>
    </row>
    <row r="250" spans="1:9" x14ac:dyDescent="0.25">
      <c r="A250" s="92">
        <v>1</v>
      </c>
      <c r="B250" s="92" t="s">
        <v>87</v>
      </c>
      <c r="C250" s="92" t="s">
        <v>416</v>
      </c>
      <c r="D250" s="98">
        <v>3000</v>
      </c>
      <c r="E250" s="98">
        <v>300</v>
      </c>
      <c r="F250" s="98">
        <v>0</v>
      </c>
      <c r="G250" s="98">
        <v>0</v>
      </c>
      <c r="H250" s="16">
        <f t="shared" si="3"/>
        <v>0.1</v>
      </c>
      <c r="I250" s="16"/>
    </row>
    <row r="251" spans="1:9" x14ac:dyDescent="0.25">
      <c r="A251" s="92">
        <v>1</v>
      </c>
      <c r="B251" s="92" t="s">
        <v>46</v>
      </c>
      <c r="C251" s="92" t="s">
        <v>55</v>
      </c>
      <c r="D251" s="98">
        <v>1000</v>
      </c>
      <c r="E251" s="98">
        <v>250</v>
      </c>
      <c r="F251" s="98">
        <v>0</v>
      </c>
      <c r="G251" s="98">
        <v>0</v>
      </c>
      <c r="H251" s="16">
        <f t="shared" si="3"/>
        <v>0.25</v>
      </c>
      <c r="I251" s="16"/>
    </row>
    <row r="252" spans="1:9" x14ac:dyDescent="0.25">
      <c r="A252" s="92">
        <v>1</v>
      </c>
      <c r="B252" s="92" t="s">
        <v>56</v>
      </c>
      <c r="C252" s="92" t="s">
        <v>55</v>
      </c>
      <c r="D252" s="98">
        <v>5000</v>
      </c>
      <c r="E252" s="98">
        <v>6429.03</v>
      </c>
      <c r="F252" s="98">
        <v>0</v>
      </c>
      <c r="G252" s="98">
        <v>0</v>
      </c>
      <c r="H252" s="16">
        <f t="shared" si="3"/>
        <v>1.285806</v>
      </c>
      <c r="I252" s="16"/>
    </row>
    <row r="253" spans="1:9" x14ac:dyDescent="0.25">
      <c r="A253" s="92">
        <v>1</v>
      </c>
      <c r="B253" s="92" t="s">
        <v>128</v>
      </c>
      <c r="C253" s="92" t="s">
        <v>55</v>
      </c>
      <c r="D253" s="98">
        <v>400</v>
      </c>
      <c r="E253" s="98">
        <v>0</v>
      </c>
      <c r="F253" s="98">
        <v>0</v>
      </c>
      <c r="G253" s="98">
        <v>0</v>
      </c>
      <c r="H253" s="16">
        <f t="shared" si="3"/>
        <v>0</v>
      </c>
      <c r="I253" s="16"/>
    </row>
    <row r="254" spans="1:9" x14ac:dyDescent="0.25">
      <c r="A254" s="92">
        <v>1</v>
      </c>
      <c r="B254" s="92" t="s">
        <v>162</v>
      </c>
      <c r="C254" s="92" t="s">
        <v>55</v>
      </c>
      <c r="D254" s="98">
        <v>3600</v>
      </c>
      <c r="E254" s="98">
        <v>6440.98</v>
      </c>
      <c r="F254" s="98">
        <v>0</v>
      </c>
      <c r="G254" s="98">
        <v>0</v>
      </c>
      <c r="H254" s="16">
        <f t="shared" si="3"/>
        <v>1.789161111111111</v>
      </c>
      <c r="I254" s="16"/>
    </row>
    <row r="255" spans="1:9" x14ac:dyDescent="0.25">
      <c r="A255" s="92">
        <v>3</v>
      </c>
      <c r="B255" s="92" t="s">
        <v>132</v>
      </c>
      <c r="C255" s="92" t="s">
        <v>55</v>
      </c>
      <c r="D255" s="98">
        <v>11540</v>
      </c>
      <c r="E255" s="98">
        <v>0</v>
      </c>
      <c r="F255" s="98">
        <v>0</v>
      </c>
      <c r="G255" s="98">
        <v>0</v>
      </c>
      <c r="H255" s="16">
        <f t="shared" si="3"/>
        <v>0</v>
      </c>
      <c r="I255" s="16"/>
    </row>
    <row r="256" spans="1:9" x14ac:dyDescent="0.25">
      <c r="A256" s="92">
        <v>4</v>
      </c>
      <c r="B256" s="92" t="s">
        <v>132</v>
      </c>
      <c r="C256" s="92" t="s">
        <v>55</v>
      </c>
      <c r="D256" s="98">
        <v>2500</v>
      </c>
      <c r="E256" s="98">
        <v>0</v>
      </c>
      <c r="F256" s="98">
        <v>0</v>
      </c>
      <c r="G256" s="98">
        <v>0</v>
      </c>
      <c r="H256" s="16">
        <f t="shared" si="3"/>
        <v>0</v>
      </c>
      <c r="I256" s="16"/>
    </row>
    <row r="257" spans="1:9" x14ac:dyDescent="0.25">
      <c r="A257" s="92"/>
      <c r="B257" s="95"/>
      <c r="C257" s="109" t="s">
        <v>482</v>
      </c>
      <c r="D257" s="97"/>
      <c r="E257" s="107">
        <f>E150+E153+E156+E160+E163+E164+E193+E198+E211+E215+E219+E221+E142</f>
        <v>43927.549999999996</v>
      </c>
      <c r="F257" s="97"/>
      <c r="G257" s="97"/>
      <c r="H257" s="16"/>
      <c r="I257" s="16"/>
    </row>
    <row r="258" spans="1:9" x14ac:dyDescent="0.25">
      <c r="A258" s="92">
        <v>1</v>
      </c>
      <c r="B258" s="92" t="s">
        <v>90</v>
      </c>
      <c r="C258" s="92" t="s">
        <v>91</v>
      </c>
      <c r="D258" s="98">
        <v>3050</v>
      </c>
      <c r="E258" s="98">
        <v>1050.72</v>
      </c>
      <c r="F258" s="98">
        <v>0</v>
      </c>
      <c r="G258" s="98">
        <v>0</v>
      </c>
      <c r="H258" s="16">
        <f t="shared" si="3"/>
        <v>0.34449836065573769</v>
      </c>
      <c r="I258" s="16"/>
    </row>
    <row r="259" spans="1:9" x14ac:dyDescent="0.25">
      <c r="A259" s="92">
        <v>3</v>
      </c>
      <c r="B259" s="92" t="s">
        <v>90</v>
      </c>
      <c r="C259" s="92" t="s">
        <v>91</v>
      </c>
      <c r="D259" s="98">
        <v>12075</v>
      </c>
      <c r="E259" s="98">
        <v>6202.53</v>
      </c>
      <c r="F259" s="98">
        <v>0</v>
      </c>
      <c r="G259" s="98">
        <v>0</v>
      </c>
      <c r="H259" s="16">
        <f t="shared" si="3"/>
        <v>0.51366708074534162</v>
      </c>
      <c r="I259" s="16"/>
    </row>
    <row r="260" spans="1:9" x14ac:dyDescent="0.25">
      <c r="A260" s="92">
        <v>3</v>
      </c>
      <c r="B260" s="92" t="s">
        <v>132</v>
      </c>
      <c r="C260" s="92" t="s">
        <v>91</v>
      </c>
      <c r="D260" s="98">
        <v>600</v>
      </c>
      <c r="E260" s="98">
        <v>0</v>
      </c>
      <c r="F260" s="98">
        <v>0</v>
      </c>
      <c r="G260" s="98">
        <v>0</v>
      </c>
      <c r="H260" s="16">
        <f t="shared" si="3"/>
        <v>0</v>
      </c>
      <c r="I260" s="16"/>
    </row>
    <row r="261" spans="1:9" x14ac:dyDescent="0.25">
      <c r="A261" s="92">
        <v>4</v>
      </c>
      <c r="B261" s="92" t="s">
        <v>132</v>
      </c>
      <c r="C261" s="92" t="s">
        <v>91</v>
      </c>
      <c r="D261" s="98">
        <v>100</v>
      </c>
      <c r="E261" s="98">
        <v>0</v>
      </c>
      <c r="F261" s="98">
        <v>0</v>
      </c>
      <c r="G261" s="98">
        <v>0</v>
      </c>
      <c r="H261" s="16">
        <f t="shared" si="3"/>
        <v>0</v>
      </c>
      <c r="I261" s="16"/>
    </row>
    <row r="262" spans="1:9" x14ac:dyDescent="0.25">
      <c r="A262" s="92">
        <v>3</v>
      </c>
      <c r="B262" s="92" t="s">
        <v>90</v>
      </c>
      <c r="C262" s="92" t="s">
        <v>417</v>
      </c>
      <c r="D262" s="98">
        <v>12075</v>
      </c>
      <c r="E262" s="98">
        <v>6202.53</v>
      </c>
      <c r="F262" s="98">
        <v>0</v>
      </c>
      <c r="G262" s="98">
        <v>0</v>
      </c>
      <c r="H262" s="16">
        <f t="shared" si="3"/>
        <v>0.51366708074534162</v>
      </c>
      <c r="I262" s="16"/>
    </row>
    <row r="263" spans="1:9" x14ac:dyDescent="0.25">
      <c r="A263" s="92">
        <v>3</v>
      </c>
      <c r="B263" s="92" t="s">
        <v>90</v>
      </c>
      <c r="C263" s="92" t="s">
        <v>418</v>
      </c>
      <c r="D263" s="98">
        <v>12075</v>
      </c>
      <c r="E263" s="98">
        <v>6202.53</v>
      </c>
      <c r="F263" s="98">
        <v>0</v>
      </c>
      <c r="G263" s="98">
        <v>0</v>
      </c>
      <c r="H263" s="16">
        <f t="shared" si="3"/>
        <v>0.51366708074534162</v>
      </c>
      <c r="I263" s="16"/>
    </row>
    <row r="264" spans="1:9" x14ac:dyDescent="0.25">
      <c r="A264" s="92">
        <v>1</v>
      </c>
      <c r="B264" s="92" t="s">
        <v>90</v>
      </c>
      <c r="C264" s="92" t="s">
        <v>93</v>
      </c>
      <c r="D264" s="98">
        <v>3050</v>
      </c>
      <c r="E264" s="98">
        <v>1050.72</v>
      </c>
      <c r="F264" s="98">
        <v>0</v>
      </c>
      <c r="G264" s="98">
        <v>0</v>
      </c>
      <c r="H264" s="16">
        <f t="shared" si="3"/>
        <v>0.34449836065573769</v>
      </c>
      <c r="I264" s="16"/>
    </row>
    <row r="265" spans="1:9" x14ac:dyDescent="0.25">
      <c r="A265" s="92">
        <v>3</v>
      </c>
      <c r="B265" s="92" t="s">
        <v>132</v>
      </c>
      <c r="C265" s="92" t="s">
        <v>93</v>
      </c>
      <c r="D265" s="98">
        <v>600</v>
      </c>
      <c r="E265" s="98">
        <v>0</v>
      </c>
      <c r="F265" s="98">
        <v>0</v>
      </c>
      <c r="G265" s="98">
        <v>0</v>
      </c>
      <c r="H265" s="16">
        <f t="shared" si="3"/>
        <v>0</v>
      </c>
      <c r="I265" s="16"/>
    </row>
    <row r="266" spans="1:9" x14ac:dyDescent="0.25">
      <c r="A266" s="92">
        <v>4</v>
      </c>
      <c r="B266" s="92" t="s">
        <v>132</v>
      </c>
      <c r="C266" s="92" t="s">
        <v>93</v>
      </c>
      <c r="D266" s="98">
        <v>100</v>
      </c>
      <c r="E266" s="98">
        <v>0</v>
      </c>
      <c r="F266" s="98">
        <v>0</v>
      </c>
      <c r="G266" s="98">
        <v>0</v>
      </c>
      <c r="H266" s="16">
        <f t="shared" si="3"/>
        <v>0</v>
      </c>
      <c r="I266" s="16"/>
    </row>
    <row r="267" spans="1:9" x14ac:dyDescent="0.25">
      <c r="A267" s="92">
        <v>1</v>
      </c>
      <c r="B267" s="92" t="s">
        <v>90</v>
      </c>
      <c r="C267" s="92" t="s">
        <v>94</v>
      </c>
      <c r="D267" s="98">
        <v>2500</v>
      </c>
      <c r="E267" s="98">
        <v>1047.8900000000001</v>
      </c>
      <c r="F267" s="98">
        <v>0</v>
      </c>
      <c r="G267" s="98">
        <v>0</v>
      </c>
      <c r="H267" s="16">
        <f t="shared" si="3"/>
        <v>0.41915600000000003</v>
      </c>
      <c r="I267" s="16"/>
    </row>
    <row r="268" spans="1:9" x14ac:dyDescent="0.25">
      <c r="A268" s="92">
        <v>3</v>
      </c>
      <c r="B268" s="92" t="s">
        <v>132</v>
      </c>
      <c r="C268" s="92" t="s">
        <v>94</v>
      </c>
      <c r="D268" s="98">
        <v>600</v>
      </c>
      <c r="E268" s="98">
        <v>0</v>
      </c>
      <c r="F268" s="98">
        <v>0</v>
      </c>
      <c r="G268" s="98">
        <v>0</v>
      </c>
      <c r="H268" s="16">
        <f t="shared" si="3"/>
        <v>0</v>
      </c>
      <c r="I268" s="16"/>
    </row>
    <row r="269" spans="1:9" x14ac:dyDescent="0.25">
      <c r="A269" s="92">
        <v>4</v>
      </c>
      <c r="B269" s="92" t="s">
        <v>132</v>
      </c>
      <c r="C269" s="92" t="s">
        <v>94</v>
      </c>
      <c r="D269" s="98">
        <v>100</v>
      </c>
      <c r="E269" s="98">
        <v>0</v>
      </c>
      <c r="F269" s="98">
        <v>0</v>
      </c>
      <c r="G269" s="98">
        <v>0</v>
      </c>
      <c r="H269" s="16">
        <f t="shared" si="3"/>
        <v>0</v>
      </c>
      <c r="I269" s="16"/>
    </row>
    <row r="270" spans="1:9" x14ac:dyDescent="0.25">
      <c r="A270" s="92">
        <v>1</v>
      </c>
      <c r="B270" s="92" t="s">
        <v>90</v>
      </c>
      <c r="C270" s="92" t="s">
        <v>95</v>
      </c>
      <c r="D270" s="98">
        <v>50</v>
      </c>
      <c r="E270" s="98">
        <v>2.67</v>
      </c>
      <c r="F270" s="98">
        <v>0</v>
      </c>
      <c r="G270" s="98">
        <v>0</v>
      </c>
      <c r="H270" s="16">
        <f t="shared" ref="H270:H333" si="4">E270/D270</f>
        <v>5.3399999999999996E-2</v>
      </c>
      <c r="I270" s="16"/>
    </row>
    <row r="271" spans="1:9" x14ac:dyDescent="0.25">
      <c r="A271" s="92">
        <v>1</v>
      </c>
      <c r="B271" s="92" t="s">
        <v>90</v>
      </c>
      <c r="C271" s="92" t="s">
        <v>419</v>
      </c>
      <c r="D271" s="98">
        <v>500</v>
      </c>
      <c r="E271" s="98">
        <v>0.16</v>
      </c>
      <c r="F271" s="98">
        <v>0</v>
      </c>
      <c r="G271" s="98">
        <v>0</v>
      </c>
      <c r="H271" s="16">
        <f t="shared" si="4"/>
        <v>3.2000000000000003E-4</v>
      </c>
      <c r="I271" s="16"/>
    </row>
    <row r="272" spans="1:9" x14ac:dyDescent="0.25">
      <c r="A272" s="92">
        <v>3</v>
      </c>
      <c r="B272" s="92" t="s">
        <v>148</v>
      </c>
      <c r="C272" s="92" t="s">
        <v>149</v>
      </c>
      <c r="D272" s="98">
        <v>55000</v>
      </c>
      <c r="E272" s="98">
        <v>2839.19</v>
      </c>
      <c r="F272" s="98">
        <v>0</v>
      </c>
      <c r="G272" s="98">
        <v>0</v>
      </c>
      <c r="H272" s="16">
        <f t="shared" si="4"/>
        <v>5.1621636363636363E-2</v>
      </c>
      <c r="I272" s="16"/>
    </row>
    <row r="273" spans="1:9" x14ac:dyDescent="0.25">
      <c r="A273" s="92">
        <v>3</v>
      </c>
      <c r="B273" s="92" t="s">
        <v>153</v>
      </c>
      <c r="C273" s="92" t="s">
        <v>149</v>
      </c>
      <c r="D273" s="98">
        <v>9000</v>
      </c>
      <c r="E273" s="98">
        <v>0</v>
      </c>
      <c r="F273" s="98">
        <v>0</v>
      </c>
      <c r="G273" s="98">
        <v>0</v>
      </c>
      <c r="H273" s="16">
        <f t="shared" si="4"/>
        <v>0</v>
      </c>
      <c r="I273" s="16"/>
    </row>
    <row r="274" spans="1:9" x14ac:dyDescent="0.25">
      <c r="A274" s="92">
        <v>5</v>
      </c>
      <c r="B274" s="92" t="s">
        <v>151</v>
      </c>
      <c r="C274" s="92" t="s">
        <v>149</v>
      </c>
      <c r="D274" s="98">
        <v>35000</v>
      </c>
      <c r="E274" s="98">
        <v>0</v>
      </c>
      <c r="F274" s="98">
        <v>0</v>
      </c>
      <c r="G274" s="98">
        <v>0</v>
      </c>
      <c r="H274" s="16">
        <f t="shared" si="4"/>
        <v>0</v>
      </c>
      <c r="I274" s="16"/>
    </row>
    <row r="275" spans="1:9" x14ac:dyDescent="0.25">
      <c r="A275" s="92">
        <v>5</v>
      </c>
      <c r="B275" s="92" t="s">
        <v>151</v>
      </c>
      <c r="C275" s="92" t="s">
        <v>420</v>
      </c>
      <c r="D275" s="98">
        <v>35000</v>
      </c>
      <c r="E275" s="98">
        <v>0</v>
      </c>
      <c r="F275" s="98">
        <v>0</v>
      </c>
      <c r="G275" s="98">
        <v>0</v>
      </c>
      <c r="H275" s="16">
        <f t="shared" si="4"/>
        <v>0</v>
      </c>
      <c r="I275" s="16"/>
    </row>
    <row r="276" spans="1:9" x14ac:dyDescent="0.25">
      <c r="A276" s="92">
        <v>5</v>
      </c>
      <c r="B276" s="92" t="s">
        <v>151</v>
      </c>
      <c r="C276" s="92" t="s">
        <v>421</v>
      </c>
      <c r="D276" s="98">
        <v>35000</v>
      </c>
      <c r="E276" s="98">
        <v>0</v>
      </c>
      <c r="F276" s="98">
        <v>0</v>
      </c>
      <c r="G276" s="98">
        <v>0</v>
      </c>
      <c r="H276" s="16">
        <f t="shared" si="4"/>
        <v>0</v>
      </c>
      <c r="I276" s="16"/>
    </row>
    <row r="277" spans="1:9" x14ac:dyDescent="0.25">
      <c r="A277" s="92">
        <v>3</v>
      </c>
      <c r="B277" s="92" t="s">
        <v>148</v>
      </c>
      <c r="C277" s="92" t="s">
        <v>422</v>
      </c>
      <c r="D277" s="98">
        <v>55000</v>
      </c>
      <c r="E277" s="98">
        <v>2839.19</v>
      </c>
      <c r="F277" s="98">
        <v>0</v>
      </c>
      <c r="G277" s="98">
        <v>0</v>
      </c>
      <c r="H277" s="16">
        <f t="shared" si="4"/>
        <v>5.1621636363636363E-2</v>
      </c>
      <c r="I277" s="16"/>
    </row>
    <row r="278" spans="1:9" x14ac:dyDescent="0.25">
      <c r="A278" s="92">
        <v>3</v>
      </c>
      <c r="B278" s="92" t="s">
        <v>153</v>
      </c>
      <c r="C278" s="92" t="s">
        <v>422</v>
      </c>
      <c r="D278" s="98">
        <v>9000</v>
      </c>
      <c r="E278" s="98">
        <v>0</v>
      </c>
      <c r="F278" s="98">
        <v>0</v>
      </c>
      <c r="G278" s="98">
        <v>0</v>
      </c>
      <c r="H278" s="16">
        <f t="shared" si="4"/>
        <v>0</v>
      </c>
      <c r="I278" s="16"/>
    </row>
    <row r="279" spans="1:9" x14ac:dyDescent="0.25">
      <c r="A279" s="92">
        <v>3</v>
      </c>
      <c r="B279" s="92" t="s">
        <v>153</v>
      </c>
      <c r="C279" s="92" t="s">
        <v>423</v>
      </c>
      <c r="D279" s="98">
        <v>9000</v>
      </c>
      <c r="E279" s="98">
        <v>0</v>
      </c>
      <c r="F279" s="98">
        <v>0</v>
      </c>
      <c r="G279" s="98">
        <v>0</v>
      </c>
      <c r="H279" s="16">
        <f t="shared" si="4"/>
        <v>0</v>
      </c>
      <c r="I279" s="16"/>
    </row>
    <row r="280" spans="1:9" x14ac:dyDescent="0.25">
      <c r="A280" s="92">
        <v>3</v>
      </c>
      <c r="B280" s="92" t="s">
        <v>148</v>
      </c>
      <c r="C280" s="92" t="s">
        <v>424</v>
      </c>
      <c r="D280" s="98">
        <v>55000</v>
      </c>
      <c r="E280" s="98">
        <v>2839.19</v>
      </c>
      <c r="F280" s="98">
        <v>0</v>
      </c>
      <c r="G280" s="98">
        <v>0</v>
      </c>
      <c r="H280" s="16">
        <f t="shared" si="4"/>
        <v>5.1621636363636363E-2</v>
      </c>
      <c r="I280" s="16"/>
    </row>
    <row r="281" spans="1:9" x14ac:dyDescent="0.25">
      <c r="A281" s="92">
        <v>5</v>
      </c>
      <c r="B281" s="92" t="s">
        <v>119</v>
      </c>
      <c r="C281" s="92" t="s">
        <v>120</v>
      </c>
      <c r="D281" s="98">
        <v>10000</v>
      </c>
      <c r="E281" s="98">
        <v>0</v>
      </c>
      <c r="F281" s="98">
        <v>0</v>
      </c>
      <c r="G281" s="98">
        <v>0</v>
      </c>
      <c r="H281" s="16">
        <f t="shared" si="4"/>
        <v>0</v>
      </c>
      <c r="I281" s="16"/>
    </row>
    <row r="282" spans="1:9" x14ac:dyDescent="0.25">
      <c r="A282" s="92">
        <v>5</v>
      </c>
      <c r="B282" s="92" t="s">
        <v>128</v>
      </c>
      <c r="C282" s="92" t="s">
        <v>120</v>
      </c>
      <c r="D282" s="98">
        <v>2000</v>
      </c>
      <c r="E282" s="98">
        <v>1490</v>
      </c>
      <c r="F282" s="98">
        <v>0</v>
      </c>
      <c r="G282" s="98">
        <v>0</v>
      </c>
      <c r="H282" s="16">
        <f t="shared" si="4"/>
        <v>0.745</v>
      </c>
      <c r="I282" s="16"/>
    </row>
    <row r="283" spans="1:9" x14ac:dyDescent="0.25">
      <c r="A283" s="92">
        <v>5</v>
      </c>
      <c r="B283" s="92" t="s">
        <v>131</v>
      </c>
      <c r="C283" s="92" t="s">
        <v>120</v>
      </c>
      <c r="D283" s="98">
        <v>15000</v>
      </c>
      <c r="E283" s="98">
        <v>5785.83</v>
      </c>
      <c r="F283" s="98">
        <v>0</v>
      </c>
      <c r="G283" s="98">
        <v>0</v>
      </c>
      <c r="H283" s="16">
        <f t="shared" si="4"/>
        <v>0.38572200000000001</v>
      </c>
      <c r="I283" s="16"/>
    </row>
    <row r="284" spans="1:9" x14ac:dyDescent="0.25">
      <c r="A284" s="92">
        <v>5</v>
      </c>
      <c r="B284" s="92" t="s">
        <v>180</v>
      </c>
      <c r="C284" s="92" t="s">
        <v>120</v>
      </c>
      <c r="D284" s="98">
        <v>15000</v>
      </c>
      <c r="E284" s="98">
        <v>0</v>
      </c>
      <c r="F284" s="98">
        <v>0</v>
      </c>
      <c r="G284" s="98">
        <v>0</v>
      </c>
      <c r="H284" s="16">
        <f t="shared" si="4"/>
        <v>0</v>
      </c>
      <c r="I284" s="16"/>
    </row>
    <row r="285" spans="1:9" x14ac:dyDescent="0.25">
      <c r="A285" s="92">
        <v>5</v>
      </c>
      <c r="B285" s="92" t="s">
        <v>180</v>
      </c>
      <c r="C285" s="92" t="s">
        <v>425</v>
      </c>
      <c r="D285" s="98">
        <v>15000</v>
      </c>
      <c r="E285" s="98">
        <v>0</v>
      </c>
      <c r="F285" s="98">
        <v>0</v>
      </c>
      <c r="G285" s="98">
        <v>0</v>
      </c>
      <c r="H285" s="16">
        <f t="shared" si="4"/>
        <v>0</v>
      </c>
      <c r="I285" s="16"/>
    </row>
    <row r="286" spans="1:9" x14ac:dyDescent="0.25">
      <c r="A286" s="92">
        <v>5</v>
      </c>
      <c r="B286" s="92" t="s">
        <v>180</v>
      </c>
      <c r="C286" s="92" t="s">
        <v>426</v>
      </c>
      <c r="D286" s="98">
        <v>15000</v>
      </c>
      <c r="E286" s="98">
        <v>0</v>
      </c>
      <c r="F286" s="98">
        <v>0</v>
      </c>
      <c r="G286" s="98">
        <v>0</v>
      </c>
      <c r="H286" s="16">
        <f t="shared" si="4"/>
        <v>0</v>
      </c>
      <c r="I286" s="16"/>
    </row>
    <row r="287" spans="1:9" x14ac:dyDescent="0.25">
      <c r="A287" s="92">
        <v>5</v>
      </c>
      <c r="B287" s="92" t="s">
        <v>119</v>
      </c>
      <c r="C287" s="92" t="s">
        <v>427</v>
      </c>
      <c r="D287" s="98">
        <v>10000</v>
      </c>
      <c r="E287" s="98">
        <v>0</v>
      </c>
      <c r="F287" s="98">
        <v>0</v>
      </c>
      <c r="G287" s="98">
        <v>0</v>
      </c>
      <c r="H287" s="16">
        <f t="shared" si="4"/>
        <v>0</v>
      </c>
      <c r="I287" s="16"/>
    </row>
    <row r="288" spans="1:9" x14ac:dyDescent="0.25">
      <c r="A288" s="92">
        <v>5</v>
      </c>
      <c r="B288" s="92" t="s">
        <v>128</v>
      </c>
      <c r="C288" s="92" t="s">
        <v>427</v>
      </c>
      <c r="D288" s="98">
        <v>2000</v>
      </c>
      <c r="E288" s="98">
        <v>1490</v>
      </c>
      <c r="F288" s="98">
        <v>0</v>
      </c>
      <c r="G288" s="98">
        <v>0</v>
      </c>
      <c r="H288" s="16">
        <f t="shared" si="4"/>
        <v>0.745</v>
      </c>
      <c r="I288" s="16"/>
    </row>
    <row r="289" spans="1:9" x14ac:dyDescent="0.25">
      <c r="A289" s="92">
        <v>5</v>
      </c>
      <c r="B289" s="92" t="s">
        <v>131</v>
      </c>
      <c r="C289" s="92" t="s">
        <v>427</v>
      </c>
      <c r="D289" s="98">
        <v>15000</v>
      </c>
      <c r="E289" s="98">
        <v>5785.83</v>
      </c>
      <c r="F289" s="98">
        <v>0</v>
      </c>
      <c r="G289" s="98">
        <v>0</v>
      </c>
      <c r="H289" s="16">
        <f t="shared" si="4"/>
        <v>0.38572200000000001</v>
      </c>
      <c r="I289" s="16"/>
    </row>
    <row r="290" spans="1:9" x14ac:dyDescent="0.25">
      <c r="A290" s="92">
        <v>5</v>
      </c>
      <c r="B290" s="92" t="s">
        <v>128</v>
      </c>
      <c r="C290" s="92" t="s">
        <v>428</v>
      </c>
      <c r="D290" s="98">
        <v>2000</v>
      </c>
      <c r="E290" s="98">
        <v>1490</v>
      </c>
      <c r="F290" s="98">
        <v>0</v>
      </c>
      <c r="G290" s="98">
        <v>0</v>
      </c>
      <c r="H290" s="16">
        <f t="shared" si="4"/>
        <v>0.745</v>
      </c>
      <c r="I290" s="16"/>
    </row>
    <row r="291" spans="1:9" x14ac:dyDescent="0.25">
      <c r="A291" s="92">
        <v>5</v>
      </c>
      <c r="B291" s="92" t="s">
        <v>119</v>
      </c>
      <c r="C291" s="92" t="s">
        <v>429</v>
      </c>
      <c r="D291" s="98">
        <v>10000</v>
      </c>
      <c r="E291" s="98">
        <v>0</v>
      </c>
      <c r="F291" s="98">
        <v>0</v>
      </c>
      <c r="G291" s="98">
        <v>0</v>
      </c>
      <c r="H291" s="16">
        <f t="shared" si="4"/>
        <v>0</v>
      </c>
      <c r="I291" s="16"/>
    </row>
    <row r="292" spans="1:9" x14ac:dyDescent="0.25">
      <c r="A292" s="92">
        <v>5</v>
      </c>
      <c r="B292" s="92" t="s">
        <v>131</v>
      </c>
      <c r="C292" s="92" t="s">
        <v>429</v>
      </c>
      <c r="D292" s="98">
        <v>15000</v>
      </c>
      <c r="E292" s="98">
        <v>5785.83</v>
      </c>
      <c r="F292" s="98">
        <v>0</v>
      </c>
      <c r="G292" s="98">
        <v>0</v>
      </c>
      <c r="H292" s="16">
        <f t="shared" si="4"/>
        <v>0.38572200000000001</v>
      </c>
      <c r="I292" s="16"/>
    </row>
    <row r="293" spans="1:9" x14ac:dyDescent="0.25">
      <c r="A293" s="92">
        <v>1</v>
      </c>
      <c r="B293" s="92" t="s">
        <v>139</v>
      </c>
      <c r="C293" s="92" t="s">
        <v>430</v>
      </c>
      <c r="D293" s="98">
        <v>15000</v>
      </c>
      <c r="E293" s="98">
        <v>0</v>
      </c>
      <c r="F293" s="98">
        <v>0</v>
      </c>
      <c r="G293" s="98">
        <v>0</v>
      </c>
      <c r="H293" s="16">
        <f t="shared" si="4"/>
        <v>0</v>
      </c>
      <c r="I293" s="16"/>
    </row>
    <row r="294" spans="1:9" x14ac:dyDescent="0.25">
      <c r="A294" s="92">
        <v>1</v>
      </c>
      <c r="B294" s="92" t="s">
        <v>141</v>
      </c>
      <c r="C294" s="92" t="s">
        <v>430</v>
      </c>
      <c r="D294" s="98">
        <v>10000</v>
      </c>
      <c r="E294" s="98">
        <v>7535.8</v>
      </c>
      <c r="F294" s="98">
        <v>0</v>
      </c>
      <c r="G294" s="98">
        <v>0</v>
      </c>
      <c r="H294" s="16">
        <f t="shared" si="4"/>
        <v>0.75358000000000003</v>
      </c>
      <c r="I294" s="16"/>
    </row>
    <row r="295" spans="1:9" x14ac:dyDescent="0.25">
      <c r="A295" s="92">
        <v>1</v>
      </c>
      <c r="B295" s="92" t="s">
        <v>145</v>
      </c>
      <c r="C295" s="92" t="s">
        <v>430</v>
      </c>
      <c r="D295" s="98">
        <v>5000</v>
      </c>
      <c r="E295" s="98">
        <v>1816.08</v>
      </c>
      <c r="F295" s="98">
        <v>0</v>
      </c>
      <c r="G295" s="98">
        <v>0</v>
      </c>
      <c r="H295" s="16">
        <f t="shared" si="4"/>
        <v>0.36321599999999998</v>
      </c>
      <c r="I295" s="16"/>
    </row>
    <row r="296" spans="1:9" x14ac:dyDescent="0.25">
      <c r="A296" s="92">
        <v>1</v>
      </c>
      <c r="B296" s="92" t="s">
        <v>146</v>
      </c>
      <c r="C296" s="92" t="s">
        <v>430</v>
      </c>
      <c r="D296" s="98">
        <v>30000</v>
      </c>
      <c r="E296" s="98">
        <v>9720</v>
      </c>
      <c r="F296" s="98">
        <v>0</v>
      </c>
      <c r="G296" s="98">
        <v>0</v>
      </c>
      <c r="H296" s="16">
        <f t="shared" si="4"/>
        <v>0.32400000000000001</v>
      </c>
      <c r="I296" s="16"/>
    </row>
    <row r="297" spans="1:9" x14ac:dyDescent="0.25">
      <c r="A297" s="92">
        <v>1</v>
      </c>
      <c r="B297" s="92" t="s">
        <v>147</v>
      </c>
      <c r="C297" s="92" t="s">
        <v>430</v>
      </c>
      <c r="D297" s="98">
        <v>4480</v>
      </c>
      <c r="E297" s="98">
        <v>2316.65</v>
      </c>
      <c r="F297" s="98">
        <v>0</v>
      </c>
      <c r="G297" s="98">
        <v>0</v>
      </c>
      <c r="H297" s="16">
        <f t="shared" si="4"/>
        <v>0.51710937499999998</v>
      </c>
      <c r="I297" s="16"/>
    </row>
    <row r="298" spans="1:9" x14ac:dyDescent="0.25">
      <c r="A298" s="92">
        <v>3</v>
      </c>
      <c r="B298" s="92" t="s">
        <v>122</v>
      </c>
      <c r="C298" s="92" t="s">
        <v>430</v>
      </c>
      <c r="D298" s="98">
        <v>770</v>
      </c>
      <c r="E298" s="98">
        <v>0</v>
      </c>
      <c r="F298" s="98">
        <v>0</v>
      </c>
      <c r="G298" s="98">
        <v>0</v>
      </c>
      <c r="H298" s="16">
        <f t="shared" si="4"/>
        <v>0</v>
      </c>
      <c r="I298" s="16"/>
    </row>
    <row r="299" spans="1:9" x14ac:dyDescent="0.25">
      <c r="A299" s="92">
        <v>3</v>
      </c>
      <c r="B299" s="92" t="s">
        <v>126</v>
      </c>
      <c r="C299" s="92" t="s">
        <v>430</v>
      </c>
      <c r="D299" s="98">
        <v>2000</v>
      </c>
      <c r="E299" s="98">
        <v>350.12</v>
      </c>
      <c r="F299" s="98">
        <v>0</v>
      </c>
      <c r="G299" s="98">
        <v>0</v>
      </c>
      <c r="H299" s="16">
        <f t="shared" si="4"/>
        <v>0.17505999999999999</v>
      </c>
      <c r="I299" s="16"/>
    </row>
    <row r="300" spans="1:9" x14ac:dyDescent="0.25">
      <c r="A300" s="92">
        <v>5</v>
      </c>
      <c r="B300" s="92" t="s">
        <v>113</v>
      </c>
      <c r="C300" s="92" t="s">
        <v>430</v>
      </c>
      <c r="D300" s="98">
        <v>1000</v>
      </c>
      <c r="E300" s="98">
        <v>0</v>
      </c>
      <c r="F300" s="98">
        <v>0</v>
      </c>
      <c r="G300" s="98">
        <v>0</v>
      </c>
      <c r="H300" s="16">
        <f t="shared" si="4"/>
        <v>0</v>
      </c>
      <c r="I300" s="16"/>
    </row>
    <row r="301" spans="1:9" x14ac:dyDescent="0.25">
      <c r="A301" s="92">
        <v>5</v>
      </c>
      <c r="B301" s="92" t="s">
        <v>116</v>
      </c>
      <c r="C301" s="92" t="s">
        <v>430</v>
      </c>
      <c r="D301" s="98">
        <v>100</v>
      </c>
      <c r="E301" s="98">
        <v>0</v>
      </c>
      <c r="F301" s="98">
        <v>0</v>
      </c>
      <c r="G301" s="98">
        <v>0</v>
      </c>
      <c r="H301" s="16">
        <f t="shared" si="4"/>
        <v>0</v>
      </c>
      <c r="I301" s="16"/>
    </row>
    <row r="302" spans="1:9" x14ac:dyDescent="0.25">
      <c r="A302" s="92">
        <v>5</v>
      </c>
      <c r="B302" s="92" t="s">
        <v>122</v>
      </c>
      <c r="C302" s="92" t="s">
        <v>430</v>
      </c>
      <c r="D302" s="98">
        <v>6730</v>
      </c>
      <c r="E302" s="98">
        <v>3430.86</v>
      </c>
      <c r="F302" s="98">
        <v>0</v>
      </c>
      <c r="G302" s="98">
        <v>0</v>
      </c>
      <c r="H302" s="16">
        <f t="shared" si="4"/>
        <v>0.50978603268945022</v>
      </c>
      <c r="I302" s="16"/>
    </row>
    <row r="303" spans="1:9" x14ac:dyDescent="0.25">
      <c r="A303" s="92">
        <v>5</v>
      </c>
      <c r="B303" s="92" t="s">
        <v>130</v>
      </c>
      <c r="C303" s="92" t="s">
        <v>430</v>
      </c>
      <c r="D303" s="98">
        <v>26500</v>
      </c>
      <c r="E303" s="98">
        <v>0</v>
      </c>
      <c r="F303" s="98">
        <v>0</v>
      </c>
      <c r="G303" s="98">
        <v>0</v>
      </c>
      <c r="H303" s="16">
        <f t="shared" si="4"/>
        <v>0</v>
      </c>
      <c r="I303" s="16"/>
    </row>
    <row r="304" spans="1:9" x14ac:dyDescent="0.25">
      <c r="A304" s="92">
        <v>1</v>
      </c>
      <c r="B304" s="92" t="s">
        <v>139</v>
      </c>
      <c r="C304" s="92" t="s">
        <v>431</v>
      </c>
      <c r="D304" s="98">
        <v>15000</v>
      </c>
      <c r="E304" s="98">
        <v>0</v>
      </c>
      <c r="F304" s="98">
        <v>0</v>
      </c>
      <c r="G304" s="98">
        <v>0</v>
      </c>
      <c r="H304" s="16">
        <f t="shared" si="4"/>
        <v>0</v>
      </c>
      <c r="I304" s="16"/>
    </row>
    <row r="305" spans="1:9" x14ac:dyDescent="0.25">
      <c r="A305" s="92">
        <v>1</v>
      </c>
      <c r="B305" s="92" t="s">
        <v>141</v>
      </c>
      <c r="C305" s="92" t="s">
        <v>431</v>
      </c>
      <c r="D305" s="98">
        <v>10000</v>
      </c>
      <c r="E305" s="98">
        <v>7535.8</v>
      </c>
      <c r="F305" s="98">
        <v>0</v>
      </c>
      <c r="G305" s="98">
        <v>0</v>
      </c>
      <c r="H305" s="16">
        <f t="shared" si="4"/>
        <v>0.75358000000000003</v>
      </c>
      <c r="I305" s="16"/>
    </row>
    <row r="306" spans="1:9" x14ac:dyDescent="0.25">
      <c r="A306" s="92">
        <v>1</v>
      </c>
      <c r="B306" s="92" t="s">
        <v>145</v>
      </c>
      <c r="C306" s="92" t="s">
        <v>431</v>
      </c>
      <c r="D306" s="98">
        <v>5000</v>
      </c>
      <c r="E306" s="98">
        <v>1816.08</v>
      </c>
      <c r="F306" s="98">
        <v>0</v>
      </c>
      <c r="G306" s="98">
        <v>0</v>
      </c>
      <c r="H306" s="16">
        <f t="shared" si="4"/>
        <v>0.36321599999999998</v>
      </c>
      <c r="I306" s="16"/>
    </row>
    <row r="307" spans="1:9" x14ac:dyDescent="0.25">
      <c r="A307" s="92">
        <v>1</v>
      </c>
      <c r="B307" s="92" t="s">
        <v>146</v>
      </c>
      <c r="C307" s="92" t="s">
        <v>431</v>
      </c>
      <c r="D307" s="98">
        <v>30000</v>
      </c>
      <c r="E307" s="98">
        <v>9720</v>
      </c>
      <c r="F307" s="98">
        <v>0</v>
      </c>
      <c r="G307" s="98">
        <v>0</v>
      </c>
      <c r="H307" s="16">
        <f t="shared" si="4"/>
        <v>0.32400000000000001</v>
      </c>
      <c r="I307" s="16"/>
    </row>
    <row r="308" spans="1:9" x14ac:dyDescent="0.25">
      <c r="A308" s="92">
        <v>1</v>
      </c>
      <c r="B308" s="92" t="s">
        <v>147</v>
      </c>
      <c r="C308" s="92" t="s">
        <v>431</v>
      </c>
      <c r="D308" s="98">
        <v>4480</v>
      </c>
      <c r="E308" s="98">
        <v>2316.65</v>
      </c>
      <c r="F308" s="98">
        <v>0</v>
      </c>
      <c r="G308" s="98">
        <v>0</v>
      </c>
      <c r="H308" s="16">
        <f t="shared" si="4"/>
        <v>0.51710937499999998</v>
      </c>
      <c r="I308" s="16"/>
    </row>
    <row r="309" spans="1:9" x14ac:dyDescent="0.25">
      <c r="A309" s="92">
        <v>3</v>
      </c>
      <c r="B309" s="92" t="s">
        <v>122</v>
      </c>
      <c r="C309" s="92" t="s">
        <v>431</v>
      </c>
      <c r="D309" s="98">
        <v>770</v>
      </c>
      <c r="E309" s="98">
        <v>0</v>
      </c>
      <c r="F309" s="98">
        <v>0</v>
      </c>
      <c r="G309" s="98">
        <v>0</v>
      </c>
      <c r="H309" s="16">
        <f t="shared" si="4"/>
        <v>0</v>
      </c>
      <c r="I309" s="16"/>
    </row>
    <row r="310" spans="1:9" x14ac:dyDescent="0.25">
      <c r="A310" s="92">
        <v>3</v>
      </c>
      <c r="B310" s="92" t="s">
        <v>126</v>
      </c>
      <c r="C310" s="92" t="s">
        <v>431</v>
      </c>
      <c r="D310" s="98">
        <v>2000</v>
      </c>
      <c r="E310" s="98">
        <v>350.12</v>
      </c>
      <c r="F310" s="98">
        <v>0</v>
      </c>
      <c r="G310" s="98">
        <v>0</v>
      </c>
      <c r="H310" s="16">
        <f t="shared" si="4"/>
        <v>0.17505999999999999</v>
      </c>
      <c r="I310" s="16"/>
    </row>
    <row r="311" spans="1:9" x14ac:dyDescent="0.25">
      <c r="A311" s="92">
        <v>5</v>
      </c>
      <c r="B311" s="92" t="s">
        <v>113</v>
      </c>
      <c r="C311" s="92" t="s">
        <v>431</v>
      </c>
      <c r="D311" s="98">
        <v>1000</v>
      </c>
      <c r="E311" s="98">
        <v>0</v>
      </c>
      <c r="F311" s="98">
        <v>0</v>
      </c>
      <c r="G311" s="98">
        <v>0</v>
      </c>
      <c r="H311" s="16">
        <f t="shared" si="4"/>
        <v>0</v>
      </c>
      <c r="I311" s="16"/>
    </row>
    <row r="312" spans="1:9" x14ac:dyDescent="0.25">
      <c r="A312" s="92">
        <v>5</v>
      </c>
      <c r="B312" s="92" t="s">
        <v>116</v>
      </c>
      <c r="C312" s="92" t="s">
        <v>431</v>
      </c>
      <c r="D312" s="98">
        <v>100</v>
      </c>
      <c r="E312" s="98">
        <v>0</v>
      </c>
      <c r="F312" s="98">
        <v>0</v>
      </c>
      <c r="G312" s="98">
        <v>0</v>
      </c>
      <c r="H312" s="16">
        <f t="shared" si="4"/>
        <v>0</v>
      </c>
      <c r="I312" s="16"/>
    </row>
    <row r="313" spans="1:9" x14ac:dyDescent="0.25">
      <c r="A313" s="92">
        <v>5</v>
      </c>
      <c r="B313" s="92" t="s">
        <v>122</v>
      </c>
      <c r="C313" s="92" t="s">
        <v>431</v>
      </c>
      <c r="D313" s="98">
        <v>6730</v>
      </c>
      <c r="E313" s="98">
        <v>3430.86</v>
      </c>
      <c r="F313" s="98">
        <v>0</v>
      </c>
      <c r="G313" s="98">
        <v>0</v>
      </c>
      <c r="H313" s="16">
        <f t="shared" si="4"/>
        <v>0.50978603268945022</v>
      </c>
      <c r="I313" s="16"/>
    </row>
    <row r="314" spans="1:9" x14ac:dyDescent="0.25">
      <c r="A314" s="92">
        <v>5</v>
      </c>
      <c r="B314" s="92" t="s">
        <v>130</v>
      </c>
      <c r="C314" s="92" t="s">
        <v>431</v>
      </c>
      <c r="D314" s="98">
        <v>26500</v>
      </c>
      <c r="E314" s="98">
        <v>0</v>
      </c>
      <c r="F314" s="98">
        <v>0</v>
      </c>
      <c r="G314" s="98">
        <v>0</v>
      </c>
      <c r="H314" s="16">
        <f t="shared" si="4"/>
        <v>0</v>
      </c>
      <c r="I314" s="16"/>
    </row>
    <row r="315" spans="1:9" x14ac:dyDescent="0.25">
      <c r="A315" s="92">
        <v>1</v>
      </c>
      <c r="B315" s="92" t="s">
        <v>139</v>
      </c>
      <c r="C315" s="92" t="s">
        <v>432</v>
      </c>
      <c r="D315" s="98">
        <v>15000</v>
      </c>
      <c r="E315" s="98">
        <v>0</v>
      </c>
      <c r="F315" s="98">
        <v>0</v>
      </c>
      <c r="G315" s="98">
        <v>0</v>
      </c>
      <c r="H315" s="16">
        <f t="shared" si="4"/>
        <v>0</v>
      </c>
      <c r="I315" s="16"/>
    </row>
    <row r="316" spans="1:9" x14ac:dyDescent="0.25">
      <c r="A316" s="92">
        <v>1</v>
      </c>
      <c r="B316" s="92" t="s">
        <v>141</v>
      </c>
      <c r="C316" s="92" t="s">
        <v>432</v>
      </c>
      <c r="D316" s="98">
        <v>10000</v>
      </c>
      <c r="E316" s="98">
        <v>7535.8</v>
      </c>
      <c r="F316" s="98">
        <v>0</v>
      </c>
      <c r="G316" s="98">
        <v>0</v>
      </c>
      <c r="H316" s="16">
        <f t="shared" si="4"/>
        <v>0.75358000000000003</v>
      </c>
      <c r="I316" s="16"/>
    </row>
    <row r="317" spans="1:9" x14ac:dyDescent="0.25">
      <c r="A317" s="92">
        <v>1</v>
      </c>
      <c r="B317" s="92" t="s">
        <v>145</v>
      </c>
      <c r="C317" s="92" t="s">
        <v>432</v>
      </c>
      <c r="D317" s="98">
        <v>5000</v>
      </c>
      <c r="E317" s="98">
        <v>1816.08</v>
      </c>
      <c r="F317" s="98">
        <v>0</v>
      </c>
      <c r="G317" s="98">
        <v>0</v>
      </c>
      <c r="H317" s="16">
        <f t="shared" si="4"/>
        <v>0.36321599999999998</v>
      </c>
      <c r="I317" s="16"/>
    </row>
    <row r="318" spans="1:9" x14ac:dyDescent="0.25">
      <c r="A318" s="92">
        <v>1</v>
      </c>
      <c r="B318" s="92" t="s">
        <v>146</v>
      </c>
      <c r="C318" s="92" t="s">
        <v>432</v>
      </c>
      <c r="D318" s="98">
        <v>30000</v>
      </c>
      <c r="E318" s="98">
        <v>9720</v>
      </c>
      <c r="F318" s="98">
        <v>0</v>
      </c>
      <c r="G318" s="98">
        <v>0</v>
      </c>
      <c r="H318" s="16">
        <f t="shared" si="4"/>
        <v>0.32400000000000001</v>
      </c>
      <c r="I318" s="16"/>
    </row>
    <row r="319" spans="1:9" x14ac:dyDescent="0.25">
      <c r="A319" s="92">
        <v>1</v>
      </c>
      <c r="B319" s="92" t="s">
        <v>147</v>
      </c>
      <c r="C319" s="92" t="s">
        <v>433</v>
      </c>
      <c r="D319" s="98">
        <v>4480</v>
      </c>
      <c r="E319" s="98">
        <v>2316.65</v>
      </c>
      <c r="F319" s="98">
        <v>0</v>
      </c>
      <c r="G319" s="98">
        <v>0</v>
      </c>
      <c r="H319" s="16">
        <f t="shared" si="4"/>
        <v>0.51710937499999998</v>
      </c>
      <c r="I319" s="16"/>
    </row>
    <row r="320" spans="1:9" x14ac:dyDescent="0.25">
      <c r="A320" s="92">
        <v>3</v>
      </c>
      <c r="B320" s="92" t="s">
        <v>122</v>
      </c>
      <c r="C320" s="92" t="s">
        <v>433</v>
      </c>
      <c r="D320" s="98">
        <v>770</v>
      </c>
      <c r="E320" s="98">
        <v>0</v>
      </c>
      <c r="F320" s="98">
        <v>0</v>
      </c>
      <c r="G320" s="98">
        <v>0</v>
      </c>
      <c r="H320" s="16">
        <f t="shared" si="4"/>
        <v>0</v>
      </c>
      <c r="I320" s="16"/>
    </row>
    <row r="321" spans="1:9" x14ac:dyDescent="0.25">
      <c r="A321" s="92">
        <v>3</v>
      </c>
      <c r="B321" s="92" t="s">
        <v>126</v>
      </c>
      <c r="C321" s="92" t="s">
        <v>433</v>
      </c>
      <c r="D321" s="98">
        <v>2000</v>
      </c>
      <c r="E321" s="98">
        <v>429.77</v>
      </c>
      <c r="F321" s="98">
        <v>0</v>
      </c>
      <c r="G321" s="98">
        <v>0</v>
      </c>
      <c r="H321" s="16">
        <f t="shared" si="4"/>
        <v>0.21488499999999999</v>
      </c>
      <c r="I321" s="16"/>
    </row>
    <row r="322" spans="1:9" x14ac:dyDescent="0.25">
      <c r="A322" s="92">
        <v>5</v>
      </c>
      <c r="B322" s="92" t="s">
        <v>113</v>
      </c>
      <c r="C322" s="92" t="s">
        <v>433</v>
      </c>
      <c r="D322" s="98">
        <v>1000</v>
      </c>
      <c r="E322" s="98">
        <v>0</v>
      </c>
      <c r="F322" s="98">
        <v>0</v>
      </c>
      <c r="G322" s="98">
        <v>0</v>
      </c>
      <c r="H322" s="16">
        <f t="shared" si="4"/>
        <v>0</v>
      </c>
      <c r="I322" s="16"/>
    </row>
    <row r="323" spans="1:9" x14ac:dyDescent="0.25">
      <c r="A323" s="92">
        <v>5</v>
      </c>
      <c r="B323" s="92" t="s">
        <v>116</v>
      </c>
      <c r="C323" s="92" t="s">
        <v>433</v>
      </c>
      <c r="D323" s="98">
        <v>100</v>
      </c>
      <c r="E323" s="98">
        <v>0</v>
      </c>
      <c r="F323" s="98">
        <v>0</v>
      </c>
      <c r="G323" s="98">
        <v>0</v>
      </c>
      <c r="H323" s="16">
        <f t="shared" si="4"/>
        <v>0</v>
      </c>
      <c r="I323" s="16"/>
    </row>
    <row r="324" spans="1:9" x14ac:dyDescent="0.25">
      <c r="A324" s="92">
        <v>5</v>
      </c>
      <c r="B324" s="92" t="s">
        <v>122</v>
      </c>
      <c r="C324" s="92" t="s">
        <v>433</v>
      </c>
      <c r="D324" s="98">
        <v>6730</v>
      </c>
      <c r="E324" s="98">
        <v>3430.86</v>
      </c>
      <c r="F324" s="98">
        <v>0</v>
      </c>
      <c r="G324" s="98">
        <v>0</v>
      </c>
      <c r="H324" s="16">
        <f t="shared" si="4"/>
        <v>0.50978603268945022</v>
      </c>
      <c r="I324" s="16"/>
    </row>
    <row r="325" spans="1:9" x14ac:dyDescent="0.25">
      <c r="A325" s="92">
        <v>5</v>
      </c>
      <c r="B325" s="92" t="s">
        <v>130</v>
      </c>
      <c r="C325" s="92" t="s">
        <v>433</v>
      </c>
      <c r="D325" s="98">
        <v>26500</v>
      </c>
      <c r="E325" s="98">
        <v>0</v>
      </c>
      <c r="F325" s="98">
        <v>0</v>
      </c>
      <c r="G325" s="98">
        <v>0</v>
      </c>
      <c r="H325" s="16">
        <f t="shared" si="4"/>
        <v>0</v>
      </c>
      <c r="I325" s="16"/>
    </row>
    <row r="326" spans="1:9" x14ac:dyDescent="0.25">
      <c r="A326" s="92">
        <v>1</v>
      </c>
      <c r="B326" s="92" t="s">
        <v>57</v>
      </c>
      <c r="C326" s="92" t="s">
        <v>58</v>
      </c>
      <c r="D326" s="98">
        <v>6500</v>
      </c>
      <c r="E326" s="98">
        <v>0</v>
      </c>
      <c r="F326" s="98">
        <v>0</v>
      </c>
      <c r="G326" s="98">
        <v>0</v>
      </c>
      <c r="H326" s="16">
        <f t="shared" si="4"/>
        <v>0</v>
      </c>
      <c r="I326" s="16"/>
    </row>
    <row r="327" spans="1:9" x14ac:dyDescent="0.25">
      <c r="A327" s="92">
        <v>1</v>
      </c>
      <c r="B327" s="92" t="s">
        <v>60</v>
      </c>
      <c r="C327" s="92" t="s">
        <v>58</v>
      </c>
      <c r="D327" s="98">
        <v>6000</v>
      </c>
      <c r="E327" s="98">
        <v>960.5</v>
      </c>
      <c r="F327" s="98">
        <v>0</v>
      </c>
      <c r="G327" s="98">
        <v>0</v>
      </c>
      <c r="H327" s="16">
        <f t="shared" si="4"/>
        <v>0.16008333333333333</v>
      </c>
      <c r="I327" s="16"/>
    </row>
    <row r="328" spans="1:9" x14ac:dyDescent="0.25">
      <c r="A328" s="92">
        <v>1</v>
      </c>
      <c r="B328" s="92" t="s">
        <v>100</v>
      </c>
      <c r="C328" s="92" t="s">
        <v>58</v>
      </c>
      <c r="D328" s="98">
        <v>15000</v>
      </c>
      <c r="E328" s="98">
        <v>5572.43</v>
      </c>
      <c r="F328" s="98">
        <v>0</v>
      </c>
      <c r="G328" s="98">
        <v>0</v>
      </c>
      <c r="H328" s="16">
        <f t="shared" si="4"/>
        <v>0.37149533333333334</v>
      </c>
      <c r="I328" s="16"/>
    </row>
    <row r="329" spans="1:9" x14ac:dyDescent="0.25">
      <c r="A329" s="92">
        <v>1</v>
      </c>
      <c r="B329" s="92" t="s">
        <v>142</v>
      </c>
      <c r="C329" s="92" t="s">
        <v>58</v>
      </c>
      <c r="D329" s="98">
        <v>65000</v>
      </c>
      <c r="E329" s="98">
        <v>30000</v>
      </c>
      <c r="F329" s="98">
        <v>0</v>
      </c>
      <c r="G329" s="98">
        <v>0</v>
      </c>
      <c r="H329" s="16">
        <f t="shared" si="4"/>
        <v>0.46153846153846156</v>
      </c>
      <c r="I329" s="16"/>
    </row>
    <row r="330" spans="1:9" x14ac:dyDescent="0.25">
      <c r="A330" s="92">
        <v>1</v>
      </c>
      <c r="B330" s="92" t="s">
        <v>147</v>
      </c>
      <c r="C330" s="92" t="s">
        <v>58</v>
      </c>
      <c r="D330" s="98">
        <v>3320</v>
      </c>
      <c r="E330" s="98">
        <v>0</v>
      </c>
      <c r="F330" s="98">
        <v>0</v>
      </c>
      <c r="G330" s="98">
        <v>0</v>
      </c>
      <c r="H330" s="16">
        <f t="shared" si="4"/>
        <v>0</v>
      </c>
      <c r="I330" s="16"/>
    </row>
    <row r="331" spans="1:9" x14ac:dyDescent="0.25">
      <c r="A331" s="92">
        <v>1</v>
      </c>
      <c r="B331" s="92" t="s">
        <v>156</v>
      </c>
      <c r="C331" s="92" t="s">
        <v>58</v>
      </c>
      <c r="D331" s="98">
        <v>13000</v>
      </c>
      <c r="E331" s="98">
        <v>7500</v>
      </c>
      <c r="F331" s="98">
        <v>0</v>
      </c>
      <c r="G331" s="98">
        <v>0</v>
      </c>
      <c r="H331" s="16">
        <f t="shared" si="4"/>
        <v>0.57692307692307687</v>
      </c>
      <c r="I331" s="16"/>
    </row>
    <row r="332" spans="1:9" x14ac:dyDescent="0.25">
      <c r="A332" s="92">
        <v>1</v>
      </c>
      <c r="B332" s="92" t="s">
        <v>157</v>
      </c>
      <c r="C332" s="92" t="s">
        <v>58</v>
      </c>
      <c r="D332" s="98">
        <v>10000</v>
      </c>
      <c r="E332" s="98">
        <v>11000</v>
      </c>
      <c r="F332" s="98">
        <v>0</v>
      </c>
      <c r="G332" s="98">
        <v>0</v>
      </c>
      <c r="H332" s="16">
        <f t="shared" si="4"/>
        <v>1.1000000000000001</v>
      </c>
      <c r="I332" s="16"/>
    </row>
    <row r="333" spans="1:9" x14ac:dyDescent="0.25">
      <c r="A333" s="92">
        <v>1</v>
      </c>
      <c r="B333" s="92" t="s">
        <v>183</v>
      </c>
      <c r="C333" s="92" t="s">
        <v>58</v>
      </c>
      <c r="D333" s="98">
        <v>10000</v>
      </c>
      <c r="E333" s="98">
        <v>14960</v>
      </c>
      <c r="F333" s="98">
        <v>0</v>
      </c>
      <c r="G333" s="98">
        <v>0</v>
      </c>
      <c r="H333" s="16">
        <f t="shared" si="4"/>
        <v>1.496</v>
      </c>
      <c r="I333" s="16"/>
    </row>
    <row r="334" spans="1:9" x14ac:dyDescent="0.25">
      <c r="A334" s="92">
        <v>5</v>
      </c>
      <c r="B334" s="92" t="s">
        <v>104</v>
      </c>
      <c r="C334" s="92" t="s">
        <v>58</v>
      </c>
      <c r="D334" s="98">
        <v>12000</v>
      </c>
      <c r="E334" s="98">
        <v>0</v>
      </c>
      <c r="F334" s="98">
        <v>0</v>
      </c>
      <c r="G334" s="98">
        <v>0</v>
      </c>
      <c r="H334" s="16">
        <f t="shared" ref="H334:H397" si="5">E334/D334</f>
        <v>0</v>
      </c>
      <c r="I334" s="16"/>
    </row>
    <row r="335" spans="1:9" x14ac:dyDescent="0.25">
      <c r="A335" s="92">
        <v>5</v>
      </c>
      <c r="B335" s="92" t="s">
        <v>118</v>
      </c>
      <c r="C335" s="92" t="s">
        <v>58</v>
      </c>
      <c r="D335" s="98">
        <v>50000</v>
      </c>
      <c r="E335" s="98">
        <v>2926.83</v>
      </c>
      <c r="F335" s="98">
        <v>0</v>
      </c>
      <c r="G335" s="98">
        <v>0</v>
      </c>
      <c r="H335" s="16">
        <f t="shared" si="5"/>
        <v>5.8536600000000001E-2</v>
      </c>
      <c r="I335" s="16"/>
    </row>
    <row r="336" spans="1:9" x14ac:dyDescent="0.25">
      <c r="A336" s="92">
        <v>5</v>
      </c>
      <c r="B336" s="92" t="s">
        <v>143</v>
      </c>
      <c r="C336" s="92" t="s">
        <v>58</v>
      </c>
      <c r="D336" s="98">
        <v>2000</v>
      </c>
      <c r="E336" s="98">
        <v>0</v>
      </c>
      <c r="F336" s="98">
        <v>0</v>
      </c>
      <c r="G336" s="98">
        <v>0</v>
      </c>
      <c r="H336" s="16">
        <f t="shared" si="5"/>
        <v>0</v>
      </c>
      <c r="I336" s="16"/>
    </row>
    <row r="337" spans="1:9" x14ac:dyDescent="0.25">
      <c r="A337" s="92">
        <v>5</v>
      </c>
      <c r="B337" s="92" t="s">
        <v>144</v>
      </c>
      <c r="C337" s="92" t="s">
        <v>58</v>
      </c>
      <c r="D337" s="98">
        <v>1500</v>
      </c>
      <c r="E337" s="98">
        <v>0</v>
      </c>
      <c r="F337" s="98">
        <v>0</v>
      </c>
      <c r="G337" s="98">
        <v>0</v>
      </c>
      <c r="H337" s="16">
        <f t="shared" si="5"/>
        <v>0</v>
      </c>
      <c r="I337" s="16"/>
    </row>
    <row r="338" spans="1:9" x14ac:dyDescent="0.25">
      <c r="A338" s="92">
        <v>5</v>
      </c>
      <c r="B338" s="92" t="s">
        <v>155</v>
      </c>
      <c r="C338" s="92" t="s">
        <v>58</v>
      </c>
      <c r="D338" s="98">
        <v>1600</v>
      </c>
      <c r="E338" s="98">
        <v>2000</v>
      </c>
      <c r="F338" s="98">
        <v>0</v>
      </c>
      <c r="G338" s="98">
        <v>0</v>
      </c>
      <c r="H338" s="16">
        <f t="shared" si="5"/>
        <v>1.25</v>
      </c>
      <c r="I338" s="16"/>
    </row>
    <row r="339" spans="1:9" x14ac:dyDescent="0.25">
      <c r="A339" s="92">
        <v>5</v>
      </c>
      <c r="B339" s="92" t="s">
        <v>156</v>
      </c>
      <c r="C339" s="92" t="s">
        <v>58</v>
      </c>
      <c r="D339" s="98">
        <v>20000</v>
      </c>
      <c r="E339" s="98">
        <v>18600</v>
      </c>
      <c r="F339" s="98">
        <v>0</v>
      </c>
      <c r="G339" s="98">
        <v>0</v>
      </c>
      <c r="H339" s="16">
        <f t="shared" si="5"/>
        <v>0.93</v>
      </c>
      <c r="I339" s="16"/>
    </row>
    <row r="340" spans="1:9" x14ac:dyDescent="0.25">
      <c r="A340" s="92">
        <v>5</v>
      </c>
      <c r="B340" s="92" t="s">
        <v>158</v>
      </c>
      <c r="C340" s="92" t="s">
        <v>58</v>
      </c>
      <c r="D340" s="98">
        <v>12000</v>
      </c>
      <c r="E340" s="98">
        <v>0</v>
      </c>
      <c r="F340" s="98">
        <v>0</v>
      </c>
      <c r="G340" s="98">
        <v>0</v>
      </c>
      <c r="H340" s="16">
        <f t="shared" si="5"/>
        <v>0</v>
      </c>
      <c r="I340" s="16"/>
    </row>
    <row r="341" spans="1:9" x14ac:dyDescent="0.25">
      <c r="A341" s="92">
        <v>5</v>
      </c>
      <c r="B341" s="92" t="s">
        <v>159</v>
      </c>
      <c r="C341" s="92" t="s">
        <v>58</v>
      </c>
      <c r="D341" s="98">
        <v>1500</v>
      </c>
      <c r="E341" s="98">
        <v>0</v>
      </c>
      <c r="F341" s="98">
        <v>0</v>
      </c>
      <c r="G341" s="98">
        <v>0</v>
      </c>
      <c r="H341" s="16">
        <f t="shared" si="5"/>
        <v>0</v>
      </c>
      <c r="I341" s="16"/>
    </row>
    <row r="342" spans="1:9" x14ac:dyDescent="0.25">
      <c r="A342" s="92">
        <v>5</v>
      </c>
      <c r="B342" s="92" t="s">
        <v>160</v>
      </c>
      <c r="C342" s="92" t="s">
        <v>58</v>
      </c>
      <c r="D342" s="98">
        <v>5000</v>
      </c>
      <c r="E342" s="98">
        <v>1500</v>
      </c>
      <c r="F342" s="98">
        <v>0</v>
      </c>
      <c r="G342" s="98">
        <v>0</v>
      </c>
      <c r="H342" s="16">
        <f t="shared" si="5"/>
        <v>0.3</v>
      </c>
      <c r="I342" s="16"/>
    </row>
    <row r="343" spans="1:9" x14ac:dyDescent="0.25">
      <c r="A343" s="92">
        <v>5</v>
      </c>
      <c r="B343" s="92" t="s">
        <v>161</v>
      </c>
      <c r="C343" s="92" t="s">
        <v>58</v>
      </c>
      <c r="D343" s="98">
        <v>4000</v>
      </c>
      <c r="E343" s="98">
        <v>2500</v>
      </c>
      <c r="F343" s="98">
        <v>0</v>
      </c>
      <c r="G343" s="98">
        <v>0</v>
      </c>
      <c r="H343" s="16">
        <f t="shared" si="5"/>
        <v>0.625</v>
      </c>
      <c r="I343" s="16"/>
    </row>
    <row r="344" spans="1:9" x14ac:dyDescent="0.25">
      <c r="A344" s="92">
        <v>5</v>
      </c>
      <c r="B344" s="92" t="s">
        <v>170</v>
      </c>
      <c r="C344" s="92" t="s">
        <v>58</v>
      </c>
      <c r="D344" s="98">
        <v>20000</v>
      </c>
      <c r="E344" s="98">
        <v>1000.65</v>
      </c>
      <c r="F344" s="98">
        <v>0</v>
      </c>
      <c r="G344" s="98">
        <v>0</v>
      </c>
      <c r="H344" s="16">
        <f t="shared" si="5"/>
        <v>5.0032500000000001E-2</v>
      </c>
      <c r="I344" s="16"/>
    </row>
    <row r="345" spans="1:9" x14ac:dyDescent="0.25">
      <c r="A345" s="92">
        <v>5</v>
      </c>
      <c r="B345" s="92" t="s">
        <v>173</v>
      </c>
      <c r="C345" s="92" t="s">
        <v>58</v>
      </c>
      <c r="D345" s="98">
        <v>20000</v>
      </c>
      <c r="E345" s="98">
        <v>0</v>
      </c>
      <c r="F345" s="98">
        <v>0</v>
      </c>
      <c r="G345" s="98">
        <v>0</v>
      </c>
      <c r="H345" s="16">
        <f t="shared" si="5"/>
        <v>0</v>
      </c>
      <c r="I345" s="16"/>
    </row>
    <row r="346" spans="1:9" x14ac:dyDescent="0.25">
      <c r="A346" s="92">
        <v>5</v>
      </c>
      <c r="B346" s="92" t="s">
        <v>174</v>
      </c>
      <c r="C346" s="92" t="s">
        <v>58</v>
      </c>
      <c r="D346" s="98">
        <v>70000</v>
      </c>
      <c r="E346" s="98">
        <v>0</v>
      </c>
      <c r="F346" s="98">
        <v>0</v>
      </c>
      <c r="G346" s="98">
        <v>0</v>
      </c>
      <c r="H346" s="16">
        <f t="shared" si="5"/>
        <v>0</v>
      </c>
      <c r="I346" s="16"/>
    </row>
    <row r="347" spans="1:9" x14ac:dyDescent="0.25">
      <c r="A347" s="92">
        <v>1</v>
      </c>
      <c r="B347" s="92" t="s">
        <v>57</v>
      </c>
      <c r="C347" s="92" t="s">
        <v>434</v>
      </c>
      <c r="D347" s="98">
        <v>6500</v>
      </c>
      <c r="E347" s="98">
        <v>0</v>
      </c>
      <c r="F347" s="98">
        <v>0</v>
      </c>
      <c r="G347" s="98">
        <v>0</v>
      </c>
      <c r="H347" s="16">
        <f t="shared" si="5"/>
        <v>0</v>
      </c>
      <c r="I347" s="16"/>
    </row>
    <row r="348" spans="1:9" x14ac:dyDescent="0.25">
      <c r="A348" s="92">
        <v>1</v>
      </c>
      <c r="B348" s="92" t="s">
        <v>60</v>
      </c>
      <c r="C348" s="92" t="s">
        <v>434</v>
      </c>
      <c r="D348" s="98">
        <v>6000</v>
      </c>
      <c r="E348" s="98">
        <v>960.5</v>
      </c>
      <c r="F348" s="98">
        <v>0</v>
      </c>
      <c r="G348" s="98">
        <v>0</v>
      </c>
      <c r="H348" s="16">
        <f t="shared" si="5"/>
        <v>0.16008333333333333</v>
      </c>
      <c r="I348" s="16"/>
    </row>
    <row r="349" spans="1:9" x14ac:dyDescent="0.25">
      <c r="A349" s="92">
        <v>1</v>
      </c>
      <c r="B349" s="92" t="s">
        <v>142</v>
      </c>
      <c r="C349" s="92" t="s">
        <v>434</v>
      </c>
      <c r="D349" s="98">
        <v>65000</v>
      </c>
      <c r="E349" s="98">
        <v>30000</v>
      </c>
      <c r="F349" s="98">
        <v>0</v>
      </c>
      <c r="G349" s="98">
        <v>0</v>
      </c>
      <c r="H349" s="16">
        <f t="shared" si="5"/>
        <v>0.46153846153846156</v>
      </c>
      <c r="I349" s="16"/>
    </row>
    <row r="350" spans="1:9" x14ac:dyDescent="0.25">
      <c r="A350" s="92">
        <v>1</v>
      </c>
      <c r="B350" s="92" t="s">
        <v>147</v>
      </c>
      <c r="C350" s="92" t="s">
        <v>434</v>
      </c>
      <c r="D350" s="98">
        <v>3320</v>
      </c>
      <c r="E350" s="98">
        <v>0</v>
      </c>
      <c r="F350" s="98">
        <v>0</v>
      </c>
      <c r="G350" s="98">
        <v>0</v>
      </c>
      <c r="H350" s="16">
        <f t="shared" si="5"/>
        <v>0</v>
      </c>
      <c r="I350" s="16"/>
    </row>
    <row r="351" spans="1:9" x14ac:dyDescent="0.25">
      <c r="A351" s="92">
        <v>1</v>
      </c>
      <c r="B351" s="92" t="s">
        <v>156</v>
      </c>
      <c r="C351" s="92" t="s">
        <v>434</v>
      </c>
      <c r="D351" s="98">
        <v>13000</v>
      </c>
      <c r="E351" s="98">
        <v>7500</v>
      </c>
      <c r="F351" s="98">
        <v>0</v>
      </c>
      <c r="G351" s="98">
        <v>0</v>
      </c>
      <c r="H351" s="16">
        <f t="shared" si="5"/>
        <v>0.57692307692307687</v>
      </c>
      <c r="I351" s="16"/>
    </row>
    <row r="352" spans="1:9" x14ac:dyDescent="0.25">
      <c r="A352" s="92">
        <v>1</v>
      </c>
      <c r="B352" s="92" t="s">
        <v>157</v>
      </c>
      <c r="C352" s="92" t="s">
        <v>434</v>
      </c>
      <c r="D352" s="98">
        <v>10000</v>
      </c>
      <c r="E352" s="98">
        <v>11000</v>
      </c>
      <c r="F352" s="98">
        <v>0</v>
      </c>
      <c r="G352" s="98">
        <v>0</v>
      </c>
      <c r="H352" s="16">
        <f t="shared" si="5"/>
        <v>1.1000000000000001</v>
      </c>
      <c r="I352" s="16"/>
    </row>
    <row r="353" spans="1:9" x14ac:dyDescent="0.25">
      <c r="A353" s="92">
        <v>1</v>
      </c>
      <c r="B353" s="92" t="s">
        <v>183</v>
      </c>
      <c r="C353" s="92" t="s">
        <v>434</v>
      </c>
      <c r="D353" s="98">
        <v>10000</v>
      </c>
      <c r="E353" s="98">
        <v>14960</v>
      </c>
      <c r="F353" s="98">
        <v>0</v>
      </c>
      <c r="G353" s="98">
        <v>0</v>
      </c>
      <c r="H353" s="16">
        <f t="shared" si="5"/>
        <v>1.496</v>
      </c>
      <c r="I353" s="16"/>
    </row>
    <row r="354" spans="1:9" x14ac:dyDescent="0.25">
      <c r="A354" s="92">
        <v>5</v>
      </c>
      <c r="B354" s="92" t="s">
        <v>104</v>
      </c>
      <c r="C354" s="92" t="s">
        <v>434</v>
      </c>
      <c r="D354" s="98">
        <v>12000</v>
      </c>
      <c r="E354" s="98">
        <v>0</v>
      </c>
      <c r="F354" s="98">
        <v>0</v>
      </c>
      <c r="G354" s="98">
        <v>0</v>
      </c>
      <c r="H354" s="16">
        <f t="shared" si="5"/>
        <v>0</v>
      </c>
      <c r="I354" s="16"/>
    </row>
    <row r="355" spans="1:9" x14ac:dyDescent="0.25">
      <c r="A355" s="92">
        <v>5</v>
      </c>
      <c r="B355" s="92" t="s">
        <v>143</v>
      </c>
      <c r="C355" s="92" t="s">
        <v>434</v>
      </c>
      <c r="D355" s="98">
        <v>2000</v>
      </c>
      <c r="E355" s="98">
        <v>0</v>
      </c>
      <c r="F355" s="98">
        <v>0</v>
      </c>
      <c r="G355" s="98">
        <v>0</v>
      </c>
      <c r="H355" s="16">
        <f t="shared" si="5"/>
        <v>0</v>
      </c>
      <c r="I355" s="16"/>
    </row>
    <row r="356" spans="1:9" x14ac:dyDescent="0.25">
      <c r="A356" s="92">
        <v>5</v>
      </c>
      <c r="B356" s="92" t="s">
        <v>144</v>
      </c>
      <c r="C356" s="92" t="s">
        <v>434</v>
      </c>
      <c r="D356" s="98">
        <v>1500</v>
      </c>
      <c r="E356" s="98">
        <v>0</v>
      </c>
      <c r="F356" s="98">
        <v>0</v>
      </c>
      <c r="G356" s="98">
        <v>0</v>
      </c>
      <c r="H356" s="16">
        <f t="shared" si="5"/>
        <v>0</v>
      </c>
      <c r="I356" s="16"/>
    </row>
    <row r="357" spans="1:9" x14ac:dyDescent="0.25">
      <c r="A357" s="92">
        <v>5</v>
      </c>
      <c r="B357" s="92" t="s">
        <v>155</v>
      </c>
      <c r="C357" s="92" t="s">
        <v>434</v>
      </c>
      <c r="D357" s="98">
        <v>1600</v>
      </c>
      <c r="E357" s="98">
        <v>2000</v>
      </c>
      <c r="F357" s="98">
        <v>0</v>
      </c>
      <c r="G357" s="98">
        <v>0</v>
      </c>
      <c r="H357" s="16">
        <f t="shared" si="5"/>
        <v>1.25</v>
      </c>
      <c r="I357" s="16"/>
    </row>
    <row r="358" spans="1:9" x14ac:dyDescent="0.25">
      <c r="A358" s="92">
        <v>5</v>
      </c>
      <c r="B358" s="92" t="s">
        <v>156</v>
      </c>
      <c r="C358" s="92" t="s">
        <v>434</v>
      </c>
      <c r="D358" s="98">
        <v>20000</v>
      </c>
      <c r="E358" s="98">
        <v>18600</v>
      </c>
      <c r="F358" s="98">
        <v>0</v>
      </c>
      <c r="G358" s="98">
        <v>0</v>
      </c>
      <c r="H358" s="16">
        <f t="shared" si="5"/>
        <v>0.93</v>
      </c>
      <c r="I358" s="16"/>
    </row>
    <row r="359" spans="1:9" x14ac:dyDescent="0.25">
      <c r="A359" s="92">
        <v>5</v>
      </c>
      <c r="B359" s="92" t="s">
        <v>158</v>
      </c>
      <c r="C359" s="92" t="s">
        <v>434</v>
      </c>
      <c r="D359" s="98">
        <v>12000</v>
      </c>
      <c r="E359" s="98">
        <v>0</v>
      </c>
      <c r="F359" s="98">
        <v>0</v>
      </c>
      <c r="G359" s="98">
        <v>0</v>
      </c>
      <c r="H359" s="16">
        <f t="shared" si="5"/>
        <v>0</v>
      </c>
      <c r="I359" s="16"/>
    </row>
    <row r="360" spans="1:9" x14ac:dyDescent="0.25">
      <c r="A360" s="92">
        <v>5</v>
      </c>
      <c r="B360" s="92" t="s">
        <v>159</v>
      </c>
      <c r="C360" s="92" t="s">
        <v>434</v>
      </c>
      <c r="D360" s="98">
        <v>1500</v>
      </c>
      <c r="E360" s="98">
        <v>0</v>
      </c>
      <c r="F360" s="98">
        <v>0</v>
      </c>
      <c r="G360" s="98">
        <v>0</v>
      </c>
      <c r="H360" s="16">
        <f t="shared" si="5"/>
        <v>0</v>
      </c>
      <c r="I360" s="16"/>
    </row>
    <row r="361" spans="1:9" x14ac:dyDescent="0.25">
      <c r="A361" s="92">
        <v>5</v>
      </c>
      <c r="B361" s="92" t="s">
        <v>160</v>
      </c>
      <c r="C361" s="92" t="s">
        <v>434</v>
      </c>
      <c r="D361" s="98">
        <v>5000</v>
      </c>
      <c r="E361" s="98">
        <v>1500</v>
      </c>
      <c r="F361" s="98">
        <v>0</v>
      </c>
      <c r="G361" s="98">
        <v>0</v>
      </c>
      <c r="H361" s="16">
        <f t="shared" si="5"/>
        <v>0.3</v>
      </c>
      <c r="I361" s="16"/>
    </row>
    <row r="362" spans="1:9" x14ac:dyDescent="0.25">
      <c r="A362" s="92">
        <v>5</v>
      </c>
      <c r="B362" s="92" t="s">
        <v>161</v>
      </c>
      <c r="C362" s="92" t="s">
        <v>434</v>
      </c>
      <c r="D362" s="98">
        <v>4000</v>
      </c>
      <c r="E362" s="98">
        <v>2500</v>
      </c>
      <c r="F362" s="98">
        <v>0</v>
      </c>
      <c r="G362" s="98">
        <v>0</v>
      </c>
      <c r="H362" s="16">
        <f t="shared" si="5"/>
        <v>0.625</v>
      </c>
      <c r="I362" s="16"/>
    </row>
    <row r="363" spans="1:9" x14ac:dyDescent="0.25">
      <c r="A363" s="92">
        <v>1</v>
      </c>
      <c r="B363" s="92" t="s">
        <v>57</v>
      </c>
      <c r="C363" s="92" t="s">
        <v>435</v>
      </c>
      <c r="D363" s="98">
        <v>6500</v>
      </c>
      <c r="E363" s="98">
        <v>0</v>
      </c>
      <c r="F363" s="98">
        <v>0</v>
      </c>
      <c r="G363" s="98">
        <v>0</v>
      </c>
      <c r="H363" s="16">
        <f t="shared" si="5"/>
        <v>0</v>
      </c>
      <c r="I363" s="16"/>
    </row>
    <row r="364" spans="1:9" x14ac:dyDescent="0.25">
      <c r="A364" s="92">
        <v>1</v>
      </c>
      <c r="B364" s="92" t="s">
        <v>60</v>
      </c>
      <c r="C364" s="92" t="s">
        <v>435</v>
      </c>
      <c r="D364" s="98">
        <v>6000</v>
      </c>
      <c r="E364" s="98">
        <v>960.5</v>
      </c>
      <c r="F364" s="98">
        <v>0</v>
      </c>
      <c r="G364" s="98">
        <v>0</v>
      </c>
      <c r="H364" s="16">
        <f t="shared" si="5"/>
        <v>0.16008333333333333</v>
      </c>
      <c r="I364" s="16"/>
    </row>
    <row r="365" spans="1:9" x14ac:dyDescent="0.25">
      <c r="A365" s="92">
        <v>1</v>
      </c>
      <c r="B365" s="92" t="s">
        <v>142</v>
      </c>
      <c r="C365" s="92" t="s">
        <v>435</v>
      </c>
      <c r="D365" s="98">
        <v>65000</v>
      </c>
      <c r="E365" s="98">
        <v>30000</v>
      </c>
      <c r="F365" s="98">
        <v>0</v>
      </c>
      <c r="G365" s="98">
        <v>0</v>
      </c>
      <c r="H365" s="16">
        <f t="shared" si="5"/>
        <v>0.46153846153846156</v>
      </c>
      <c r="I365" s="16"/>
    </row>
    <row r="366" spans="1:9" x14ac:dyDescent="0.25">
      <c r="A366" s="92">
        <v>1</v>
      </c>
      <c r="B366" s="92" t="s">
        <v>147</v>
      </c>
      <c r="C366" s="92" t="s">
        <v>435</v>
      </c>
      <c r="D366" s="98">
        <v>3320</v>
      </c>
      <c r="E366" s="98">
        <v>0</v>
      </c>
      <c r="F366" s="98">
        <v>0</v>
      </c>
      <c r="G366" s="98">
        <v>0</v>
      </c>
      <c r="H366" s="16">
        <f t="shared" si="5"/>
        <v>0</v>
      </c>
      <c r="I366" s="16"/>
    </row>
    <row r="367" spans="1:9" x14ac:dyDescent="0.25">
      <c r="A367" s="92">
        <v>1</v>
      </c>
      <c r="B367" s="92" t="s">
        <v>156</v>
      </c>
      <c r="C367" s="92" t="s">
        <v>435</v>
      </c>
      <c r="D367" s="98">
        <v>13000</v>
      </c>
      <c r="E367" s="98">
        <v>7500</v>
      </c>
      <c r="F367" s="98">
        <v>0</v>
      </c>
      <c r="G367" s="98">
        <v>0</v>
      </c>
      <c r="H367" s="16">
        <f t="shared" si="5"/>
        <v>0.57692307692307687</v>
      </c>
      <c r="I367" s="16"/>
    </row>
    <row r="368" spans="1:9" x14ac:dyDescent="0.25">
      <c r="A368" s="92">
        <v>1</v>
      </c>
      <c r="B368" s="92" t="s">
        <v>157</v>
      </c>
      <c r="C368" s="92" t="s">
        <v>435</v>
      </c>
      <c r="D368" s="98">
        <v>10000</v>
      </c>
      <c r="E368" s="98">
        <v>11000</v>
      </c>
      <c r="F368" s="98">
        <v>0</v>
      </c>
      <c r="G368" s="98">
        <v>0</v>
      </c>
      <c r="H368" s="16">
        <f t="shared" si="5"/>
        <v>1.1000000000000001</v>
      </c>
      <c r="I368" s="16"/>
    </row>
    <row r="369" spans="1:9" x14ac:dyDescent="0.25">
      <c r="A369" s="92">
        <v>1</v>
      </c>
      <c r="B369" s="92" t="s">
        <v>183</v>
      </c>
      <c r="C369" s="92" t="s">
        <v>435</v>
      </c>
      <c r="D369" s="98">
        <v>10000</v>
      </c>
      <c r="E369" s="98">
        <v>14960</v>
      </c>
      <c r="F369" s="98">
        <v>0</v>
      </c>
      <c r="G369" s="98">
        <v>0</v>
      </c>
      <c r="H369" s="16">
        <f t="shared" si="5"/>
        <v>1.496</v>
      </c>
      <c r="I369" s="16"/>
    </row>
    <row r="370" spans="1:9" x14ac:dyDescent="0.25">
      <c r="A370" s="92">
        <v>5</v>
      </c>
      <c r="B370" s="92" t="s">
        <v>104</v>
      </c>
      <c r="C370" s="92" t="s">
        <v>435</v>
      </c>
      <c r="D370" s="98">
        <v>12000</v>
      </c>
      <c r="E370" s="98">
        <v>0</v>
      </c>
      <c r="F370" s="98">
        <v>0</v>
      </c>
      <c r="G370" s="98">
        <v>0</v>
      </c>
      <c r="H370" s="16">
        <f t="shared" si="5"/>
        <v>0</v>
      </c>
      <c r="I370" s="16"/>
    </row>
    <row r="371" spans="1:9" x14ac:dyDescent="0.25">
      <c r="A371" s="92">
        <v>5</v>
      </c>
      <c r="B371" s="92" t="s">
        <v>143</v>
      </c>
      <c r="C371" s="92" t="s">
        <v>435</v>
      </c>
      <c r="D371" s="98">
        <v>2000</v>
      </c>
      <c r="E371" s="98">
        <v>0</v>
      </c>
      <c r="F371" s="98">
        <v>0</v>
      </c>
      <c r="G371" s="98">
        <v>0</v>
      </c>
      <c r="H371" s="16">
        <f t="shared" si="5"/>
        <v>0</v>
      </c>
      <c r="I371" s="16"/>
    </row>
    <row r="372" spans="1:9" x14ac:dyDescent="0.25">
      <c r="A372" s="92">
        <v>5</v>
      </c>
      <c r="B372" s="92" t="s">
        <v>144</v>
      </c>
      <c r="C372" s="92" t="s">
        <v>435</v>
      </c>
      <c r="D372" s="98">
        <v>1500</v>
      </c>
      <c r="E372" s="98">
        <v>0</v>
      </c>
      <c r="F372" s="98">
        <v>0</v>
      </c>
      <c r="G372" s="98">
        <v>0</v>
      </c>
      <c r="H372" s="16">
        <f t="shared" si="5"/>
        <v>0</v>
      </c>
      <c r="I372" s="16"/>
    </row>
    <row r="373" spans="1:9" x14ac:dyDescent="0.25">
      <c r="A373" s="92">
        <v>5</v>
      </c>
      <c r="B373" s="92" t="s">
        <v>155</v>
      </c>
      <c r="C373" s="92" t="s">
        <v>435</v>
      </c>
      <c r="D373" s="98">
        <v>1600</v>
      </c>
      <c r="E373" s="98">
        <v>2000</v>
      </c>
      <c r="F373" s="98">
        <v>0</v>
      </c>
      <c r="G373" s="98">
        <v>0</v>
      </c>
      <c r="H373" s="16">
        <f t="shared" si="5"/>
        <v>1.25</v>
      </c>
      <c r="I373" s="16"/>
    </row>
    <row r="374" spans="1:9" x14ac:dyDescent="0.25">
      <c r="A374" s="92">
        <v>5</v>
      </c>
      <c r="B374" s="92" t="s">
        <v>156</v>
      </c>
      <c r="C374" s="92" t="s">
        <v>435</v>
      </c>
      <c r="D374" s="98">
        <v>20000</v>
      </c>
      <c r="E374" s="98">
        <v>18600</v>
      </c>
      <c r="F374" s="98">
        <v>0</v>
      </c>
      <c r="G374" s="98">
        <v>0</v>
      </c>
      <c r="H374" s="16">
        <f t="shared" si="5"/>
        <v>0.93</v>
      </c>
      <c r="I374" s="16"/>
    </row>
    <row r="375" spans="1:9" x14ac:dyDescent="0.25">
      <c r="A375" s="92">
        <v>5</v>
      </c>
      <c r="B375" s="92" t="s">
        <v>158</v>
      </c>
      <c r="C375" s="92" t="s">
        <v>435</v>
      </c>
      <c r="D375" s="98">
        <v>12000</v>
      </c>
      <c r="E375" s="98">
        <v>0</v>
      </c>
      <c r="F375" s="98">
        <v>0</v>
      </c>
      <c r="G375" s="98">
        <v>0</v>
      </c>
      <c r="H375" s="16">
        <f t="shared" si="5"/>
        <v>0</v>
      </c>
      <c r="I375" s="16"/>
    </row>
    <row r="376" spans="1:9" x14ac:dyDescent="0.25">
      <c r="A376" s="92">
        <v>5</v>
      </c>
      <c r="B376" s="92" t="s">
        <v>159</v>
      </c>
      <c r="C376" s="92" t="s">
        <v>435</v>
      </c>
      <c r="D376" s="98">
        <v>1500</v>
      </c>
      <c r="E376" s="98">
        <v>0</v>
      </c>
      <c r="F376" s="98">
        <v>0</v>
      </c>
      <c r="G376" s="98">
        <v>0</v>
      </c>
      <c r="H376" s="16">
        <f t="shared" si="5"/>
        <v>0</v>
      </c>
      <c r="I376" s="16"/>
    </row>
    <row r="377" spans="1:9" x14ac:dyDescent="0.25">
      <c r="A377" s="92">
        <v>5</v>
      </c>
      <c r="B377" s="92" t="s">
        <v>160</v>
      </c>
      <c r="C377" s="92" t="s">
        <v>435</v>
      </c>
      <c r="D377" s="98">
        <v>5000</v>
      </c>
      <c r="E377" s="98">
        <v>1500</v>
      </c>
      <c r="F377" s="98">
        <v>0</v>
      </c>
      <c r="G377" s="98">
        <v>0</v>
      </c>
      <c r="H377" s="16">
        <f t="shared" si="5"/>
        <v>0.3</v>
      </c>
      <c r="I377" s="16"/>
    </row>
    <row r="378" spans="1:9" x14ac:dyDescent="0.25">
      <c r="A378" s="92">
        <v>5</v>
      </c>
      <c r="B378" s="92" t="s">
        <v>161</v>
      </c>
      <c r="C378" s="92" t="s">
        <v>435</v>
      </c>
      <c r="D378" s="98">
        <v>4000</v>
      </c>
      <c r="E378" s="98">
        <v>2500</v>
      </c>
      <c r="F378" s="98">
        <v>0</v>
      </c>
      <c r="G378" s="98">
        <v>0</v>
      </c>
      <c r="H378" s="16">
        <f t="shared" si="5"/>
        <v>0.625</v>
      </c>
      <c r="I378" s="16"/>
    </row>
    <row r="379" spans="1:9" x14ac:dyDescent="0.25">
      <c r="A379" s="92">
        <v>1</v>
      </c>
      <c r="B379" s="92" t="s">
        <v>100</v>
      </c>
      <c r="C379" s="92" t="s">
        <v>436</v>
      </c>
      <c r="D379" s="98">
        <v>15000</v>
      </c>
      <c r="E379" s="98">
        <v>5572.43</v>
      </c>
      <c r="F379" s="98">
        <v>0</v>
      </c>
      <c r="G379" s="98">
        <v>0</v>
      </c>
      <c r="H379" s="16">
        <f t="shared" si="5"/>
        <v>0.37149533333333334</v>
      </c>
      <c r="I379" s="16"/>
    </row>
    <row r="380" spans="1:9" x14ac:dyDescent="0.25">
      <c r="A380" s="92">
        <v>5</v>
      </c>
      <c r="B380" s="92" t="s">
        <v>118</v>
      </c>
      <c r="C380" s="92" t="s">
        <v>436</v>
      </c>
      <c r="D380" s="98">
        <v>50000</v>
      </c>
      <c r="E380" s="98">
        <v>2926.83</v>
      </c>
      <c r="F380" s="98">
        <v>0</v>
      </c>
      <c r="G380" s="98">
        <v>0</v>
      </c>
      <c r="H380" s="16">
        <f t="shared" si="5"/>
        <v>5.8536600000000001E-2</v>
      </c>
      <c r="I380" s="16"/>
    </row>
    <row r="381" spans="1:9" x14ac:dyDescent="0.25">
      <c r="A381" s="92">
        <v>5</v>
      </c>
      <c r="B381" s="92" t="s">
        <v>170</v>
      </c>
      <c r="C381" s="92" t="s">
        <v>436</v>
      </c>
      <c r="D381" s="98">
        <v>20000</v>
      </c>
      <c r="E381" s="98">
        <v>1000.65</v>
      </c>
      <c r="F381" s="98">
        <v>0</v>
      </c>
      <c r="G381" s="98">
        <v>0</v>
      </c>
      <c r="H381" s="16">
        <f t="shared" si="5"/>
        <v>5.0032500000000001E-2</v>
      </c>
      <c r="I381" s="16"/>
    </row>
    <row r="382" spans="1:9" x14ac:dyDescent="0.25">
      <c r="A382" s="92">
        <v>5</v>
      </c>
      <c r="B382" s="92" t="s">
        <v>173</v>
      </c>
      <c r="C382" s="92" t="s">
        <v>436</v>
      </c>
      <c r="D382" s="98">
        <v>20000</v>
      </c>
      <c r="E382" s="98">
        <v>0</v>
      </c>
      <c r="F382" s="98">
        <v>0</v>
      </c>
      <c r="G382" s="98">
        <v>0</v>
      </c>
      <c r="H382" s="16">
        <f t="shared" si="5"/>
        <v>0</v>
      </c>
      <c r="I382" s="16"/>
    </row>
    <row r="383" spans="1:9" x14ac:dyDescent="0.25">
      <c r="A383" s="92">
        <v>5</v>
      </c>
      <c r="B383" s="92" t="s">
        <v>174</v>
      </c>
      <c r="C383" s="92" t="s">
        <v>436</v>
      </c>
      <c r="D383" s="98">
        <v>70000</v>
      </c>
      <c r="E383" s="98">
        <v>0</v>
      </c>
      <c r="F383" s="98">
        <v>0</v>
      </c>
      <c r="G383" s="98">
        <v>0</v>
      </c>
      <c r="H383" s="16">
        <f t="shared" si="5"/>
        <v>0</v>
      </c>
      <c r="I383" s="16"/>
    </row>
    <row r="384" spans="1:9" x14ac:dyDescent="0.25">
      <c r="A384" s="92">
        <v>1</v>
      </c>
      <c r="B384" s="92" t="s">
        <v>100</v>
      </c>
      <c r="C384" s="92" t="s">
        <v>437</v>
      </c>
      <c r="D384" s="98">
        <v>15000</v>
      </c>
      <c r="E384" s="98">
        <v>5572.43</v>
      </c>
      <c r="F384" s="98">
        <v>0</v>
      </c>
      <c r="G384" s="98">
        <v>0</v>
      </c>
      <c r="H384" s="16">
        <f t="shared" si="5"/>
        <v>0.37149533333333334</v>
      </c>
      <c r="I384" s="16"/>
    </row>
    <row r="385" spans="1:9" x14ac:dyDescent="0.25">
      <c r="A385" s="92">
        <v>5</v>
      </c>
      <c r="B385" s="92" t="s">
        <v>118</v>
      </c>
      <c r="C385" s="92" t="s">
        <v>437</v>
      </c>
      <c r="D385" s="98">
        <v>50000</v>
      </c>
      <c r="E385" s="98">
        <v>2926.83</v>
      </c>
      <c r="F385" s="98">
        <v>0</v>
      </c>
      <c r="G385" s="98">
        <v>0</v>
      </c>
      <c r="H385" s="16">
        <f t="shared" si="5"/>
        <v>5.8536600000000001E-2</v>
      </c>
      <c r="I385" s="16"/>
    </row>
    <row r="386" spans="1:9" x14ac:dyDescent="0.25">
      <c r="A386" s="92">
        <v>5</v>
      </c>
      <c r="B386" s="92" t="s">
        <v>170</v>
      </c>
      <c r="C386" s="92" t="s">
        <v>437</v>
      </c>
      <c r="D386" s="98">
        <v>20000</v>
      </c>
      <c r="E386" s="98">
        <v>1000.65</v>
      </c>
      <c r="F386" s="98">
        <v>0</v>
      </c>
      <c r="G386" s="98">
        <v>0</v>
      </c>
      <c r="H386" s="16">
        <f t="shared" si="5"/>
        <v>5.0032500000000001E-2</v>
      </c>
      <c r="I386" s="16"/>
    </row>
    <row r="387" spans="1:9" x14ac:dyDescent="0.25">
      <c r="A387" s="92">
        <v>5</v>
      </c>
      <c r="B387" s="92" t="s">
        <v>173</v>
      </c>
      <c r="C387" s="92" t="s">
        <v>437</v>
      </c>
      <c r="D387" s="98">
        <v>20000</v>
      </c>
      <c r="E387" s="98">
        <v>0</v>
      </c>
      <c r="F387" s="98">
        <v>0</v>
      </c>
      <c r="G387" s="98">
        <v>0</v>
      </c>
      <c r="H387" s="16">
        <f t="shared" si="5"/>
        <v>0</v>
      </c>
      <c r="I387" s="16"/>
    </row>
    <row r="388" spans="1:9" x14ac:dyDescent="0.25">
      <c r="A388" s="92">
        <v>5</v>
      </c>
      <c r="B388" s="92" t="s">
        <v>174</v>
      </c>
      <c r="C388" s="92" t="s">
        <v>437</v>
      </c>
      <c r="D388" s="98">
        <v>70000</v>
      </c>
      <c r="E388" s="98">
        <v>0</v>
      </c>
      <c r="F388" s="98">
        <v>0</v>
      </c>
      <c r="G388" s="98">
        <v>0</v>
      </c>
      <c r="H388" s="16">
        <f t="shared" si="5"/>
        <v>0</v>
      </c>
      <c r="I388" s="16"/>
    </row>
    <row r="389" spans="1:9" x14ac:dyDescent="0.25">
      <c r="A389" s="92">
        <v>1</v>
      </c>
      <c r="B389" s="92" t="s">
        <v>83</v>
      </c>
      <c r="C389" s="92" t="s">
        <v>438</v>
      </c>
      <c r="D389" s="98">
        <v>5000</v>
      </c>
      <c r="E389" s="98">
        <v>0</v>
      </c>
      <c r="F389" s="98">
        <v>0</v>
      </c>
      <c r="G389" s="98">
        <v>0</v>
      </c>
      <c r="H389" s="16">
        <f t="shared" si="5"/>
        <v>0</v>
      </c>
      <c r="I389" s="16"/>
    </row>
    <row r="390" spans="1:9" x14ac:dyDescent="0.25">
      <c r="A390" s="92">
        <v>1</v>
      </c>
      <c r="B390" s="92" t="s">
        <v>105</v>
      </c>
      <c r="C390" s="92" t="s">
        <v>438</v>
      </c>
      <c r="D390" s="98">
        <v>50000</v>
      </c>
      <c r="E390" s="98">
        <v>0</v>
      </c>
      <c r="F390" s="98">
        <v>0</v>
      </c>
      <c r="G390" s="98">
        <v>0</v>
      </c>
      <c r="H390" s="16">
        <f t="shared" si="5"/>
        <v>0</v>
      </c>
      <c r="I390" s="16"/>
    </row>
    <row r="391" spans="1:9" x14ac:dyDescent="0.25">
      <c r="A391" s="92">
        <v>1</v>
      </c>
      <c r="B391" s="92" t="s">
        <v>132</v>
      </c>
      <c r="C391" s="92" t="s">
        <v>438</v>
      </c>
      <c r="D391" s="98">
        <v>5000</v>
      </c>
      <c r="E391" s="98">
        <v>0</v>
      </c>
      <c r="F391" s="98">
        <v>0</v>
      </c>
      <c r="G391" s="98">
        <v>0</v>
      </c>
      <c r="H391" s="16">
        <f t="shared" si="5"/>
        <v>0</v>
      </c>
      <c r="I391" s="16"/>
    </row>
    <row r="392" spans="1:9" x14ac:dyDescent="0.25">
      <c r="A392" s="92">
        <v>1</v>
      </c>
      <c r="B392" s="92" t="s">
        <v>163</v>
      </c>
      <c r="C392" s="92" t="s">
        <v>438</v>
      </c>
      <c r="D392" s="98">
        <v>500</v>
      </c>
      <c r="E392" s="98">
        <v>0</v>
      </c>
      <c r="F392" s="98">
        <v>0</v>
      </c>
      <c r="G392" s="98">
        <v>0</v>
      </c>
      <c r="H392" s="16">
        <f t="shared" si="5"/>
        <v>0</v>
      </c>
      <c r="I392" s="16"/>
    </row>
    <row r="393" spans="1:9" x14ac:dyDescent="0.25">
      <c r="A393" s="92">
        <v>1</v>
      </c>
      <c r="B393" s="92" t="s">
        <v>164</v>
      </c>
      <c r="C393" s="92" t="s">
        <v>438</v>
      </c>
      <c r="D393" s="98">
        <v>2680</v>
      </c>
      <c r="E393" s="98">
        <v>1400</v>
      </c>
      <c r="F393" s="98">
        <v>0</v>
      </c>
      <c r="G393" s="98">
        <v>0</v>
      </c>
      <c r="H393" s="16">
        <f t="shared" si="5"/>
        <v>0.52238805970149249</v>
      </c>
      <c r="I393" s="16"/>
    </row>
    <row r="394" spans="1:9" x14ac:dyDescent="0.25">
      <c r="A394" s="92">
        <v>3</v>
      </c>
      <c r="B394" s="92" t="s">
        <v>102</v>
      </c>
      <c r="C394" s="92" t="s">
        <v>438</v>
      </c>
      <c r="D394" s="98">
        <v>20000</v>
      </c>
      <c r="E394" s="98">
        <v>0</v>
      </c>
      <c r="F394" s="98">
        <v>0</v>
      </c>
      <c r="G394" s="98">
        <v>0</v>
      </c>
      <c r="H394" s="16">
        <f t="shared" si="5"/>
        <v>0</v>
      </c>
      <c r="I394" s="16"/>
    </row>
    <row r="395" spans="1:9" x14ac:dyDescent="0.25">
      <c r="A395" s="92">
        <v>5</v>
      </c>
      <c r="B395" s="92" t="s">
        <v>41</v>
      </c>
      <c r="C395" s="92" t="s">
        <v>438</v>
      </c>
      <c r="D395" s="98">
        <v>40000</v>
      </c>
      <c r="E395" s="98">
        <v>0</v>
      </c>
      <c r="F395" s="98">
        <v>0</v>
      </c>
      <c r="G395" s="98">
        <v>0</v>
      </c>
      <c r="H395" s="16">
        <f t="shared" si="5"/>
        <v>0</v>
      </c>
      <c r="I395" s="16"/>
    </row>
    <row r="396" spans="1:9" x14ac:dyDescent="0.25">
      <c r="A396" s="92">
        <v>5</v>
      </c>
      <c r="B396" s="92" t="s">
        <v>45</v>
      </c>
      <c r="C396" s="92" t="s">
        <v>438</v>
      </c>
      <c r="D396" s="98">
        <v>20000</v>
      </c>
      <c r="E396" s="98">
        <v>0</v>
      </c>
      <c r="F396" s="98">
        <v>0</v>
      </c>
      <c r="G396" s="98">
        <v>0</v>
      </c>
      <c r="H396" s="16">
        <f t="shared" si="5"/>
        <v>0</v>
      </c>
      <c r="I396" s="16"/>
    </row>
    <row r="397" spans="1:9" x14ac:dyDescent="0.25">
      <c r="A397" s="92">
        <v>5</v>
      </c>
      <c r="B397" s="92" t="s">
        <v>164</v>
      </c>
      <c r="C397" s="92" t="s">
        <v>438</v>
      </c>
      <c r="D397" s="98">
        <v>10320</v>
      </c>
      <c r="E397" s="98">
        <v>0</v>
      </c>
      <c r="F397" s="98">
        <v>0</v>
      </c>
      <c r="G397" s="98">
        <v>0</v>
      </c>
      <c r="H397" s="16">
        <f t="shared" si="5"/>
        <v>0</v>
      </c>
      <c r="I397" s="16"/>
    </row>
    <row r="398" spans="1:9" x14ac:dyDescent="0.25">
      <c r="A398" s="92">
        <v>5</v>
      </c>
      <c r="B398" s="92" t="s">
        <v>165</v>
      </c>
      <c r="C398" s="92" t="s">
        <v>438</v>
      </c>
      <c r="D398" s="98">
        <v>20000</v>
      </c>
      <c r="E398" s="98">
        <v>12511.11</v>
      </c>
      <c r="F398" s="98">
        <v>0</v>
      </c>
      <c r="G398" s="98">
        <v>0</v>
      </c>
      <c r="H398" s="16">
        <f t="shared" ref="H398:H461" si="6">E398/D398</f>
        <v>0.62555550000000004</v>
      </c>
      <c r="I398" s="16"/>
    </row>
    <row r="399" spans="1:9" x14ac:dyDescent="0.25">
      <c r="A399" s="92">
        <v>5</v>
      </c>
      <c r="B399" s="92" t="s">
        <v>166</v>
      </c>
      <c r="C399" s="92" t="s">
        <v>438</v>
      </c>
      <c r="D399" s="98">
        <v>50000</v>
      </c>
      <c r="E399" s="98">
        <v>2250</v>
      </c>
      <c r="F399" s="98">
        <v>0</v>
      </c>
      <c r="G399" s="98">
        <v>0</v>
      </c>
      <c r="H399" s="16">
        <f t="shared" si="6"/>
        <v>4.4999999999999998E-2</v>
      </c>
      <c r="I399" s="16"/>
    </row>
    <row r="400" spans="1:9" x14ac:dyDescent="0.25">
      <c r="A400" s="92">
        <v>5</v>
      </c>
      <c r="B400" s="92" t="s">
        <v>167</v>
      </c>
      <c r="C400" s="92" t="s">
        <v>438</v>
      </c>
      <c r="D400" s="98">
        <v>50000</v>
      </c>
      <c r="E400" s="98">
        <v>0</v>
      </c>
      <c r="F400" s="98">
        <v>0</v>
      </c>
      <c r="G400" s="98">
        <v>0</v>
      </c>
      <c r="H400" s="16">
        <f t="shared" si="6"/>
        <v>0</v>
      </c>
      <c r="I400" s="16"/>
    </row>
    <row r="401" spans="1:9" x14ac:dyDescent="0.25">
      <c r="A401" s="92">
        <v>5</v>
      </c>
      <c r="B401" s="92" t="s">
        <v>168</v>
      </c>
      <c r="C401" s="92" t="s">
        <v>438</v>
      </c>
      <c r="D401" s="98">
        <v>5000</v>
      </c>
      <c r="E401" s="98">
        <v>0</v>
      </c>
      <c r="F401" s="98">
        <v>0</v>
      </c>
      <c r="G401" s="98">
        <v>0</v>
      </c>
      <c r="H401" s="16">
        <f t="shared" si="6"/>
        <v>0</v>
      </c>
      <c r="I401" s="16"/>
    </row>
    <row r="402" spans="1:9" x14ac:dyDescent="0.25">
      <c r="A402" s="92">
        <v>5</v>
      </c>
      <c r="B402" s="92" t="s">
        <v>169</v>
      </c>
      <c r="C402" s="92" t="s">
        <v>438</v>
      </c>
      <c r="D402" s="98">
        <v>5000</v>
      </c>
      <c r="E402" s="98">
        <v>0</v>
      </c>
      <c r="F402" s="98">
        <v>0</v>
      </c>
      <c r="G402" s="98">
        <v>0</v>
      </c>
      <c r="H402" s="16">
        <f t="shared" si="6"/>
        <v>0</v>
      </c>
      <c r="I402" s="16"/>
    </row>
    <row r="403" spans="1:9" x14ac:dyDescent="0.25">
      <c r="A403" s="92">
        <v>5</v>
      </c>
      <c r="B403" s="92" t="s">
        <v>171</v>
      </c>
      <c r="C403" s="92" t="s">
        <v>438</v>
      </c>
      <c r="D403" s="98">
        <v>80000</v>
      </c>
      <c r="E403" s="98">
        <v>5994.82</v>
      </c>
      <c r="F403" s="98">
        <v>0</v>
      </c>
      <c r="G403" s="98">
        <v>0</v>
      </c>
      <c r="H403" s="16">
        <f t="shared" si="6"/>
        <v>7.4935249999999995E-2</v>
      </c>
      <c r="I403" s="16"/>
    </row>
    <row r="404" spans="1:9" x14ac:dyDescent="0.25">
      <c r="A404" s="92">
        <v>5</v>
      </c>
      <c r="B404" s="92" t="s">
        <v>175</v>
      </c>
      <c r="C404" s="92" t="s">
        <v>438</v>
      </c>
      <c r="D404" s="98">
        <v>25000</v>
      </c>
      <c r="E404" s="98">
        <v>0</v>
      </c>
      <c r="F404" s="98">
        <v>0</v>
      </c>
      <c r="G404" s="98">
        <v>0</v>
      </c>
      <c r="H404" s="16">
        <f t="shared" si="6"/>
        <v>0</v>
      </c>
      <c r="I404" s="16"/>
    </row>
    <row r="405" spans="1:9" x14ac:dyDescent="0.25">
      <c r="A405" s="92">
        <v>5</v>
      </c>
      <c r="B405" s="92" t="s">
        <v>178</v>
      </c>
      <c r="C405" s="92" t="s">
        <v>438</v>
      </c>
      <c r="D405" s="98">
        <v>20000</v>
      </c>
      <c r="E405" s="98">
        <v>0</v>
      </c>
      <c r="F405" s="98">
        <v>0</v>
      </c>
      <c r="G405" s="98">
        <v>0</v>
      </c>
      <c r="H405" s="16">
        <f t="shared" si="6"/>
        <v>0</v>
      </c>
      <c r="I405" s="16"/>
    </row>
    <row r="406" spans="1:9" x14ac:dyDescent="0.25">
      <c r="A406" s="92">
        <v>5</v>
      </c>
      <c r="B406" s="92" t="s">
        <v>179</v>
      </c>
      <c r="C406" s="92" t="s">
        <v>438</v>
      </c>
      <c r="D406" s="98">
        <v>15000</v>
      </c>
      <c r="E406" s="98">
        <v>0</v>
      </c>
      <c r="F406" s="98">
        <v>0</v>
      </c>
      <c r="G406" s="98">
        <v>0</v>
      </c>
      <c r="H406" s="16">
        <f t="shared" si="6"/>
        <v>0</v>
      </c>
      <c r="I406" s="16"/>
    </row>
    <row r="407" spans="1:9" x14ac:dyDescent="0.25">
      <c r="A407" s="92">
        <v>5</v>
      </c>
      <c r="B407" s="92" t="s">
        <v>182</v>
      </c>
      <c r="C407" s="92" t="s">
        <v>438</v>
      </c>
      <c r="D407" s="98">
        <v>750000</v>
      </c>
      <c r="E407" s="98">
        <v>228125.74</v>
      </c>
      <c r="F407" s="98">
        <v>0</v>
      </c>
      <c r="G407" s="98">
        <v>0</v>
      </c>
      <c r="H407" s="16">
        <f t="shared" si="6"/>
        <v>0.30416765333333334</v>
      </c>
      <c r="I407" s="16"/>
    </row>
    <row r="408" spans="1:9" x14ac:dyDescent="0.25">
      <c r="A408" s="106"/>
      <c r="B408" s="106" t="s">
        <v>477</v>
      </c>
      <c r="C408" s="106"/>
      <c r="D408" s="107">
        <v>0</v>
      </c>
      <c r="E408" s="107">
        <f>SUM(E389:E407)</f>
        <v>250281.66999999998</v>
      </c>
      <c r="F408" s="107"/>
      <c r="G408" s="107"/>
      <c r="H408" s="16"/>
      <c r="I408" s="16"/>
    </row>
    <row r="409" spans="1:9" x14ac:dyDescent="0.25">
      <c r="A409" s="92">
        <v>5</v>
      </c>
      <c r="B409" s="92" t="s">
        <v>175</v>
      </c>
      <c r="C409" s="92" t="s">
        <v>176</v>
      </c>
      <c r="D409" s="98">
        <v>25000</v>
      </c>
      <c r="E409" s="98">
        <v>0</v>
      </c>
      <c r="F409" s="98">
        <v>0</v>
      </c>
      <c r="G409" s="98">
        <v>0</v>
      </c>
      <c r="H409" s="16">
        <f t="shared" si="6"/>
        <v>0</v>
      </c>
      <c r="I409" s="16"/>
    </row>
    <row r="410" spans="1:9" x14ac:dyDescent="0.25">
      <c r="A410" s="92">
        <v>5</v>
      </c>
      <c r="B410" s="92" t="s">
        <v>175</v>
      </c>
      <c r="C410" s="92" t="s">
        <v>439</v>
      </c>
      <c r="D410" s="98">
        <v>25000</v>
      </c>
      <c r="E410" s="98">
        <v>0</v>
      </c>
      <c r="F410" s="98">
        <v>0</v>
      </c>
      <c r="G410" s="98">
        <v>0</v>
      </c>
      <c r="H410" s="16">
        <f t="shared" si="6"/>
        <v>0</v>
      </c>
      <c r="I410" s="16"/>
    </row>
    <row r="411" spans="1:9" x14ac:dyDescent="0.25">
      <c r="A411" s="92">
        <v>5</v>
      </c>
      <c r="B411" s="92" t="s">
        <v>175</v>
      </c>
      <c r="C411" s="92" t="s">
        <v>177</v>
      </c>
      <c r="D411" s="98">
        <v>25000</v>
      </c>
      <c r="E411" s="98">
        <v>0</v>
      </c>
      <c r="F411" s="98">
        <v>0</v>
      </c>
      <c r="G411" s="98">
        <v>0</v>
      </c>
      <c r="H411" s="16">
        <f t="shared" si="6"/>
        <v>0</v>
      </c>
      <c r="I411" s="16"/>
    </row>
    <row r="412" spans="1:9" x14ac:dyDescent="0.25">
      <c r="A412" s="92">
        <v>1</v>
      </c>
      <c r="B412" s="92" t="s">
        <v>83</v>
      </c>
      <c r="C412" s="92" t="s">
        <v>42</v>
      </c>
      <c r="D412" s="98">
        <v>5000</v>
      </c>
      <c r="E412" s="98">
        <v>0</v>
      </c>
      <c r="F412" s="98">
        <v>0</v>
      </c>
      <c r="G412" s="98">
        <v>0</v>
      </c>
      <c r="H412" s="16">
        <f t="shared" si="6"/>
        <v>0</v>
      </c>
      <c r="I412" s="16"/>
    </row>
    <row r="413" spans="1:9" x14ac:dyDescent="0.25">
      <c r="A413" s="92">
        <v>1</v>
      </c>
      <c r="B413" s="92" t="s">
        <v>105</v>
      </c>
      <c r="C413" s="92" t="s">
        <v>42</v>
      </c>
      <c r="D413" s="98">
        <v>50000</v>
      </c>
      <c r="E413" s="98">
        <v>0</v>
      </c>
      <c r="F413" s="98">
        <v>0</v>
      </c>
      <c r="G413" s="98">
        <v>0</v>
      </c>
      <c r="H413" s="16">
        <f t="shared" si="6"/>
        <v>0</v>
      </c>
      <c r="I413" s="16"/>
    </row>
    <row r="414" spans="1:9" x14ac:dyDescent="0.25">
      <c r="A414" s="92">
        <v>1</v>
      </c>
      <c r="B414" s="92" t="s">
        <v>132</v>
      </c>
      <c r="C414" s="92" t="s">
        <v>42</v>
      </c>
      <c r="D414" s="98">
        <v>5000</v>
      </c>
      <c r="E414" s="98">
        <v>0</v>
      </c>
      <c r="F414" s="98">
        <v>0</v>
      </c>
      <c r="G414" s="98">
        <v>0</v>
      </c>
      <c r="H414" s="16">
        <f t="shared" si="6"/>
        <v>0</v>
      </c>
      <c r="I414" s="16"/>
    </row>
    <row r="415" spans="1:9" x14ac:dyDescent="0.25">
      <c r="A415" s="92">
        <v>1</v>
      </c>
      <c r="B415" s="92" t="s">
        <v>163</v>
      </c>
      <c r="C415" s="92" t="s">
        <v>42</v>
      </c>
      <c r="D415" s="98">
        <v>500</v>
      </c>
      <c r="E415" s="98">
        <v>0</v>
      </c>
      <c r="F415" s="98">
        <v>0</v>
      </c>
      <c r="G415" s="98">
        <v>0</v>
      </c>
      <c r="H415" s="16">
        <f t="shared" si="6"/>
        <v>0</v>
      </c>
      <c r="I415" s="16"/>
    </row>
    <row r="416" spans="1:9" x14ac:dyDescent="0.25">
      <c r="A416" s="92">
        <v>1</v>
      </c>
      <c r="B416" s="92" t="s">
        <v>164</v>
      </c>
      <c r="C416" s="92" t="s">
        <v>42</v>
      </c>
      <c r="D416" s="98">
        <v>2680</v>
      </c>
      <c r="E416" s="98">
        <v>1400</v>
      </c>
      <c r="F416" s="98">
        <v>0</v>
      </c>
      <c r="G416" s="98">
        <v>0</v>
      </c>
      <c r="H416" s="16">
        <f t="shared" si="6"/>
        <v>0.52238805970149249</v>
      </c>
      <c r="I416" s="16"/>
    </row>
    <row r="417" spans="1:9" x14ac:dyDescent="0.25">
      <c r="A417" s="92">
        <v>3</v>
      </c>
      <c r="B417" s="92" t="s">
        <v>102</v>
      </c>
      <c r="C417" s="92" t="s">
        <v>42</v>
      </c>
      <c r="D417" s="98">
        <v>20000</v>
      </c>
      <c r="E417" s="98">
        <v>0</v>
      </c>
      <c r="F417" s="98">
        <v>0</v>
      </c>
      <c r="G417" s="98">
        <v>0</v>
      </c>
      <c r="H417" s="16">
        <f t="shared" si="6"/>
        <v>0</v>
      </c>
      <c r="I417" s="16"/>
    </row>
    <row r="418" spans="1:9" x14ac:dyDescent="0.25">
      <c r="A418" s="92">
        <v>5</v>
      </c>
      <c r="B418" s="92" t="s">
        <v>41</v>
      </c>
      <c r="C418" s="92" t="s">
        <v>42</v>
      </c>
      <c r="D418" s="98">
        <v>40000</v>
      </c>
      <c r="E418" s="98">
        <v>0</v>
      </c>
      <c r="F418" s="98">
        <v>0</v>
      </c>
      <c r="G418" s="98">
        <v>0</v>
      </c>
      <c r="H418" s="16">
        <f t="shared" si="6"/>
        <v>0</v>
      </c>
      <c r="I418" s="16"/>
    </row>
    <row r="419" spans="1:9" x14ac:dyDescent="0.25">
      <c r="A419" s="92">
        <v>5</v>
      </c>
      <c r="B419" s="92" t="s">
        <v>45</v>
      </c>
      <c r="C419" s="92" t="s">
        <v>42</v>
      </c>
      <c r="D419" s="98">
        <v>20000</v>
      </c>
      <c r="E419" s="98">
        <v>0</v>
      </c>
      <c r="F419" s="98">
        <v>0</v>
      </c>
      <c r="G419" s="98">
        <v>0</v>
      </c>
      <c r="H419" s="16">
        <f t="shared" si="6"/>
        <v>0</v>
      </c>
      <c r="I419" s="16"/>
    </row>
    <row r="420" spans="1:9" x14ac:dyDescent="0.25">
      <c r="A420" s="92">
        <v>5</v>
      </c>
      <c r="B420" s="92" t="s">
        <v>164</v>
      </c>
      <c r="C420" s="92" t="s">
        <v>42</v>
      </c>
      <c r="D420" s="98">
        <v>10320</v>
      </c>
      <c r="E420" s="98">
        <v>0</v>
      </c>
      <c r="F420" s="98">
        <v>0</v>
      </c>
      <c r="G420" s="98">
        <v>0</v>
      </c>
      <c r="H420" s="16">
        <f t="shared" si="6"/>
        <v>0</v>
      </c>
      <c r="I420" s="16"/>
    </row>
    <row r="421" spans="1:9" x14ac:dyDescent="0.25">
      <c r="A421" s="92">
        <v>5</v>
      </c>
      <c r="B421" s="92" t="s">
        <v>165</v>
      </c>
      <c r="C421" s="92" t="s">
        <v>42</v>
      </c>
      <c r="D421" s="98">
        <v>20000</v>
      </c>
      <c r="E421" s="98">
        <v>12511.11</v>
      </c>
      <c r="F421" s="98">
        <v>0</v>
      </c>
      <c r="G421" s="98">
        <v>0</v>
      </c>
      <c r="H421" s="16">
        <f t="shared" si="6"/>
        <v>0.62555550000000004</v>
      </c>
      <c r="I421" s="16"/>
    </row>
    <row r="422" spans="1:9" x14ac:dyDescent="0.25">
      <c r="A422" s="92">
        <v>5</v>
      </c>
      <c r="B422" s="92" t="s">
        <v>166</v>
      </c>
      <c r="C422" s="92" t="s">
        <v>42</v>
      </c>
      <c r="D422" s="98">
        <v>50000</v>
      </c>
      <c r="E422" s="98">
        <v>2250</v>
      </c>
      <c r="F422" s="98">
        <v>0</v>
      </c>
      <c r="G422" s="98">
        <v>0</v>
      </c>
      <c r="H422" s="16">
        <f t="shared" si="6"/>
        <v>4.4999999999999998E-2</v>
      </c>
      <c r="I422" s="16"/>
    </row>
    <row r="423" spans="1:9" x14ac:dyDescent="0.25">
      <c r="A423" s="92">
        <v>5</v>
      </c>
      <c r="B423" s="92" t="s">
        <v>167</v>
      </c>
      <c r="C423" s="92" t="s">
        <v>42</v>
      </c>
      <c r="D423" s="98">
        <v>50000</v>
      </c>
      <c r="E423" s="98">
        <v>0</v>
      </c>
      <c r="F423" s="98">
        <v>0</v>
      </c>
      <c r="G423" s="98">
        <v>0</v>
      </c>
      <c r="H423" s="16">
        <f t="shared" si="6"/>
        <v>0</v>
      </c>
      <c r="I423" s="16"/>
    </row>
    <row r="424" spans="1:9" x14ac:dyDescent="0.25">
      <c r="A424" s="92">
        <v>5</v>
      </c>
      <c r="B424" s="92" t="s">
        <v>168</v>
      </c>
      <c r="C424" s="92" t="s">
        <v>42</v>
      </c>
      <c r="D424" s="98">
        <v>5000</v>
      </c>
      <c r="E424" s="98">
        <v>0</v>
      </c>
      <c r="F424" s="98">
        <v>0</v>
      </c>
      <c r="G424" s="98">
        <v>0</v>
      </c>
      <c r="H424" s="16">
        <f t="shared" si="6"/>
        <v>0</v>
      </c>
      <c r="I424" s="16"/>
    </row>
    <row r="425" spans="1:9" x14ac:dyDescent="0.25">
      <c r="A425" s="92">
        <v>5</v>
      </c>
      <c r="B425" s="92" t="s">
        <v>169</v>
      </c>
      <c r="C425" s="92" t="s">
        <v>42</v>
      </c>
      <c r="D425" s="98">
        <v>5000</v>
      </c>
      <c r="E425" s="98">
        <v>0</v>
      </c>
      <c r="F425" s="98">
        <v>0</v>
      </c>
      <c r="G425" s="98">
        <v>0</v>
      </c>
      <c r="H425" s="16">
        <f t="shared" si="6"/>
        <v>0</v>
      </c>
      <c r="I425" s="16"/>
    </row>
    <row r="426" spans="1:9" x14ac:dyDescent="0.25">
      <c r="A426" s="92">
        <v>5</v>
      </c>
      <c r="B426" s="92" t="s">
        <v>171</v>
      </c>
      <c r="C426" s="92" t="s">
        <v>42</v>
      </c>
      <c r="D426" s="98">
        <v>80000</v>
      </c>
      <c r="E426" s="98">
        <v>5994.82</v>
      </c>
      <c r="F426" s="98">
        <v>0</v>
      </c>
      <c r="G426" s="98">
        <v>0</v>
      </c>
      <c r="H426" s="16">
        <f t="shared" si="6"/>
        <v>7.4935249999999995E-2</v>
      </c>
      <c r="I426" s="16"/>
    </row>
    <row r="427" spans="1:9" x14ac:dyDescent="0.25">
      <c r="A427" s="92">
        <v>5</v>
      </c>
      <c r="B427" s="92" t="s">
        <v>178</v>
      </c>
      <c r="C427" s="92" t="s">
        <v>42</v>
      </c>
      <c r="D427" s="98">
        <v>20000</v>
      </c>
      <c r="E427" s="98">
        <v>0</v>
      </c>
      <c r="F427" s="98">
        <v>0</v>
      </c>
      <c r="G427" s="98">
        <v>0</v>
      </c>
      <c r="H427" s="16">
        <f t="shared" si="6"/>
        <v>0</v>
      </c>
      <c r="I427" s="16"/>
    </row>
    <row r="428" spans="1:9" x14ac:dyDescent="0.25">
      <c r="A428" s="92">
        <v>5</v>
      </c>
      <c r="B428" s="92" t="s">
        <v>179</v>
      </c>
      <c r="C428" s="92" t="s">
        <v>42</v>
      </c>
      <c r="D428" s="98">
        <v>15000</v>
      </c>
      <c r="E428" s="98">
        <v>0</v>
      </c>
      <c r="F428" s="98">
        <v>0</v>
      </c>
      <c r="G428" s="98">
        <v>0</v>
      </c>
      <c r="H428" s="16">
        <f t="shared" si="6"/>
        <v>0</v>
      </c>
      <c r="I428" s="16"/>
    </row>
    <row r="429" spans="1:9" x14ac:dyDescent="0.25">
      <c r="A429" s="92">
        <v>5</v>
      </c>
      <c r="B429" s="92" t="s">
        <v>182</v>
      </c>
      <c r="C429" s="92" t="s">
        <v>42</v>
      </c>
      <c r="D429" s="98">
        <v>750000</v>
      </c>
      <c r="E429" s="98">
        <v>228125.74</v>
      </c>
      <c r="F429" s="98">
        <v>0</v>
      </c>
      <c r="G429" s="98">
        <v>0</v>
      </c>
      <c r="H429" s="16">
        <f t="shared" si="6"/>
        <v>0.30416765333333334</v>
      </c>
      <c r="I429" s="16"/>
    </row>
    <row r="430" spans="1:9" x14ac:dyDescent="0.25">
      <c r="A430" s="92">
        <v>1</v>
      </c>
      <c r="B430" s="92" t="s">
        <v>132</v>
      </c>
      <c r="C430" s="92" t="s">
        <v>43</v>
      </c>
      <c r="D430" s="98">
        <v>5000</v>
      </c>
      <c r="E430" s="98">
        <v>0</v>
      </c>
      <c r="F430" s="98">
        <v>0</v>
      </c>
      <c r="G430" s="98">
        <v>0</v>
      </c>
      <c r="H430" s="16">
        <f t="shared" si="6"/>
        <v>0</v>
      </c>
      <c r="I430" s="16"/>
    </row>
    <row r="431" spans="1:9" x14ac:dyDescent="0.25">
      <c r="A431" s="92">
        <v>1</v>
      </c>
      <c r="B431" s="92" t="s">
        <v>164</v>
      </c>
      <c r="C431" s="92" t="s">
        <v>43</v>
      </c>
      <c r="D431" s="98">
        <v>2680</v>
      </c>
      <c r="E431" s="98">
        <v>1400</v>
      </c>
      <c r="F431" s="98">
        <v>0</v>
      </c>
      <c r="G431" s="98">
        <v>0</v>
      </c>
      <c r="H431" s="16">
        <f t="shared" si="6"/>
        <v>0.52238805970149249</v>
      </c>
      <c r="I431" s="16"/>
    </row>
    <row r="432" spans="1:9" x14ac:dyDescent="0.25">
      <c r="A432" s="92">
        <v>5</v>
      </c>
      <c r="B432" s="92" t="s">
        <v>41</v>
      </c>
      <c r="C432" s="92" t="s">
        <v>43</v>
      </c>
      <c r="D432" s="98">
        <v>40000</v>
      </c>
      <c r="E432" s="98">
        <v>0</v>
      </c>
      <c r="F432" s="98">
        <v>0</v>
      </c>
      <c r="G432" s="98">
        <v>0</v>
      </c>
      <c r="H432" s="16">
        <f t="shared" si="6"/>
        <v>0</v>
      </c>
      <c r="I432" s="16"/>
    </row>
    <row r="433" spans="1:9" x14ac:dyDescent="0.25">
      <c r="A433" s="92">
        <v>5</v>
      </c>
      <c r="B433" s="92" t="s">
        <v>45</v>
      </c>
      <c r="C433" s="92" t="s">
        <v>43</v>
      </c>
      <c r="D433" s="98">
        <v>20000</v>
      </c>
      <c r="E433" s="98">
        <v>0</v>
      </c>
      <c r="F433" s="98">
        <v>0</v>
      </c>
      <c r="G433" s="98">
        <v>0</v>
      </c>
      <c r="H433" s="16">
        <f t="shared" si="6"/>
        <v>0</v>
      </c>
      <c r="I433" s="16"/>
    </row>
    <row r="434" spans="1:9" x14ac:dyDescent="0.25">
      <c r="A434" s="92">
        <v>5</v>
      </c>
      <c r="B434" s="92" t="s">
        <v>164</v>
      </c>
      <c r="C434" s="92" t="s">
        <v>43</v>
      </c>
      <c r="D434" s="98">
        <v>10320</v>
      </c>
      <c r="E434" s="98">
        <v>0</v>
      </c>
      <c r="F434" s="98">
        <v>0</v>
      </c>
      <c r="G434" s="98">
        <v>0</v>
      </c>
      <c r="H434" s="16">
        <f t="shared" si="6"/>
        <v>0</v>
      </c>
      <c r="I434" s="16"/>
    </row>
    <row r="435" spans="1:9" x14ac:dyDescent="0.25">
      <c r="A435" s="92">
        <v>5</v>
      </c>
      <c r="B435" s="92" t="s">
        <v>165</v>
      </c>
      <c r="C435" s="92" t="s">
        <v>43</v>
      </c>
      <c r="D435" s="98">
        <v>20000</v>
      </c>
      <c r="E435" s="98">
        <v>12511.11</v>
      </c>
      <c r="F435" s="98">
        <v>0</v>
      </c>
      <c r="G435" s="98">
        <v>0</v>
      </c>
      <c r="H435" s="16">
        <f t="shared" si="6"/>
        <v>0.62555550000000004</v>
      </c>
      <c r="I435" s="16"/>
    </row>
    <row r="436" spans="1:9" x14ac:dyDescent="0.25">
      <c r="A436" s="92">
        <v>5</v>
      </c>
      <c r="B436" s="92" t="s">
        <v>166</v>
      </c>
      <c r="C436" s="92" t="s">
        <v>43</v>
      </c>
      <c r="D436" s="98">
        <v>50000</v>
      </c>
      <c r="E436" s="98">
        <v>2250</v>
      </c>
      <c r="F436" s="98">
        <v>0</v>
      </c>
      <c r="G436" s="98">
        <v>0</v>
      </c>
      <c r="H436" s="16">
        <f t="shared" si="6"/>
        <v>4.4999999999999998E-2</v>
      </c>
      <c r="I436" s="16"/>
    </row>
    <row r="437" spans="1:9" x14ac:dyDescent="0.25">
      <c r="A437" s="92">
        <v>5</v>
      </c>
      <c r="B437" s="92" t="s">
        <v>167</v>
      </c>
      <c r="C437" s="92" t="s">
        <v>43</v>
      </c>
      <c r="D437" s="98">
        <v>50000</v>
      </c>
      <c r="E437" s="98">
        <v>0</v>
      </c>
      <c r="F437" s="98">
        <v>0</v>
      </c>
      <c r="G437" s="98">
        <v>0</v>
      </c>
      <c r="H437" s="16">
        <f t="shared" si="6"/>
        <v>0</v>
      </c>
      <c r="I437" s="16"/>
    </row>
    <row r="438" spans="1:9" x14ac:dyDescent="0.25">
      <c r="A438" s="92">
        <v>5</v>
      </c>
      <c r="B438" s="92" t="s">
        <v>168</v>
      </c>
      <c r="C438" s="92" t="s">
        <v>43</v>
      </c>
      <c r="D438" s="98">
        <v>5000</v>
      </c>
      <c r="E438" s="98">
        <v>0</v>
      </c>
      <c r="F438" s="98">
        <v>0</v>
      </c>
      <c r="G438" s="98">
        <v>0</v>
      </c>
      <c r="H438" s="16">
        <f t="shared" si="6"/>
        <v>0</v>
      </c>
      <c r="I438" s="16"/>
    </row>
    <row r="439" spans="1:9" x14ac:dyDescent="0.25">
      <c r="A439" s="92">
        <v>5</v>
      </c>
      <c r="B439" s="92" t="s">
        <v>169</v>
      </c>
      <c r="C439" s="92" t="s">
        <v>43</v>
      </c>
      <c r="D439" s="98">
        <v>5000</v>
      </c>
      <c r="E439" s="98">
        <v>0</v>
      </c>
      <c r="F439" s="98">
        <v>0</v>
      </c>
      <c r="G439" s="98">
        <v>0</v>
      </c>
      <c r="H439" s="16">
        <f t="shared" si="6"/>
        <v>0</v>
      </c>
      <c r="I439" s="16"/>
    </row>
    <row r="440" spans="1:9" x14ac:dyDescent="0.25">
      <c r="A440" s="92">
        <v>5</v>
      </c>
      <c r="B440" s="92" t="s">
        <v>171</v>
      </c>
      <c r="C440" s="92" t="s">
        <v>43</v>
      </c>
      <c r="D440" s="98">
        <v>80000</v>
      </c>
      <c r="E440" s="98">
        <v>5994.82</v>
      </c>
      <c r="F440" s="98">
        <v>0</v>
      </c>
      <c r="G440" s="98">
        <v>0</v>
      </c>
      <c r="H440" s="16">
        <f t="shared" si="6"/>
        <v>7.4935249999999995E-2</v>
      </c>
      <c r="I440" s="16"/>
    </row>
    <row r="441" spans="1:9" x14ac:dyDescent="0.25">
      <c r="A441" s="92">
        <v>5</v>
      </c>
      <c r="B441" s="92" t="s">
        <v>178</v>
      </c>
      <c r="C441" s="92" t="s">
        <v>43</v>
      </c>
      <c r="D441" s="98">
        <v>20000</v>
      </c>
      <c r="E441" s="98">
        <v>0</v>
      </c>
      <c r="F441" s="98">
        <v>0</v>
      </c>
      <c r="G441" s="98">
        <v>0</v>
      </c>
      <c r="H441" s="16">
        <f t="shared" si="6"/>
        <v>0</v>
      </c>
      <c r="I441" s="16"/>
    </row>
    <row r="442" spans="1:9" x14ac:dyDescent="0.25">
      <c r="A442" s="92">
        <v>5</v>
      </c>
      <c r="B442" s="92" t="s">
        <v>179</v>
      </c>
      <c r="C442" s="92" t="s">
        <v>43</v>
      </c>
      <c r="D442" s="98">
        <v>15000</v>
      </c>
      <c r="E442" s="98">
        <v>0</v>
      </c>
      <c r="F442" s="98">
        <v>0</v>
      </c>
      <c r="G442" s="98">
        <v>0</v>
      </c>
      <c r="H442" s="16">
        <f t="shared" si="6"/>
        <v>0</v>
      </c>
      <c r="I442" s="16"/>
    </row>
    <row r="443" spans="1:9" x14ac:dyDescent="0.25">
      <c r="A443" s="92">
        <v>5</v>
      </c>
      <c r="B443" s="92" t="s">
        <v>182</v>
      </c>
      <c r="C443" s="92" t="s">
        <v>43</v>
      </c>
      <c r="D443" s="98">
        <v>750000</v>
      </c>
      <c r="E443" s="98">
        <v>228125.74</v>
      </c>
      <c r="F443" s="98">
        <v>0</v>
      </c>
      <c r="G443" s="98">
        <v>0</v>
      </c>
      <c r="H443" s="16">
        <f t="shared" si="6"/>
        <v>0.30416765333333334</v>
      </c>
      <c r="I443" s="16"/>
    </row>
    <row r="444" spans="1:9" x14ac:dyDescent="0.25">
      <c r="A444" s="92">
        <v>1</v>
      </c>
      <c r="B444" s="92" t="s">
        <v>164</v>
      </c>
      <c r="C444" s="92" t="s">
        <v>440</v>
      </c>
      <c r="D444" s="98">
        <v>2680</v>
      </c>
      <c r="E444" s="98">
        <v>1400</v>
      </c>
      <c r="F444" s="98">
        <v>0</v>
      </c>
      <c r="G444" s="98">
        <v>0</v>
      </c>
      <c r="H444" s="16">
        <f t="shared" si="6"/>
        <v>0.52238805970149249</v>
      </c>
      <c r="I444" s="16"/>
    </row>
    <row r="445" spans="1:9" x14ac:dyDescent="0.25">
      <c r="A445" s="92">
        <v>5</v>
      </c>
      <c r="B445" s="92" t="s">
        <v>41</v>
      </c>
      <c r="C445" s="92" t="s">
        <v>440</v>
      </c>
      <c r="D445" s="98">
        <v>40000</v>
      </c>
      <c r="E445" s="98">
        <v>0</v>
      </c>
      <c r="F445" s="98">
        <v>0</v>
      </c>
      <c r="G445" s="98">
        <v>0</v>
      </c>
      <c r="H445" s="16">
        <f t="shared" si="6"/>
        <v>0</v>
      </c>
      <c r="I445" s="16"/>
    </row>
    <row r="446" spans="1:9" x14ac:dyDescent="0.25">
      <c r="A446" s="92">
        <v>5</v>
      </c>
      <c r="B446" s="92" t="s">
        <v>45</v>
      </c>
      <c r="C446" s="92" t="s">
        <v>440</v>
      </c>
      <c r="D446" s="98">
        <v>20000</v>
      </c>
      <c r="E446" s="98">
        <v>0</v>
      </c>
      <c r="F446" s="98">
        <v>0</v>
      </c>
      <c r="G446" s="98">
        <v>0</v>
      </c>
      <c r="H446" s="16">
        <f t="shared" si="6"/>
        <v>0</v>
      </c>
      <c r="I446" s="16"/>
    </row>
    <row r="447" spans="1:9" x14ac:dyDescent="0.25">
      <c r="A447" s="92">
        <v>5</v>
      </c>
      <c r="B447" s="92" t="s">
        <v>164</v>
      </c>
      <c r="C447" s="92" t="s">
        <v>440</v>
      </c>
      <c r="D447" s="98">
        <v>10320</v>
      </c>
      <c r="E447" s="98">
        <v>0</v>
      </c>
      <c r="F447" s="98">
        <v>0</v>
      </c>
      <c r="G447" s="98">
        <v>0</v>
      </c>
      <c r="H447" s="16">
        <f t="shared" si="6"/>
        <v>0</v>
      </c>
      <c r="I447" s="16"/>
    </row>
    <row r="448" spans="1:9" x14ac:dyDescent="0.25">
      <c r="A448" s="92">
        <v>5</v>
      </c>
      <c r="B448" s="92" t="s">
        <v>165</v>
      </c>
      <c r="C448" s="92" t="s">
        <v>440</v>
      </c>
      <c r="D448" s="98">
        <v>20000</v>
      </c>
      <c r="E448" s="98">
        <v>7424.67</v>
      </c>
      <c r="F448" s="98">
        <v>0</v>
      </c>
      <c r="G448" s="98">
        <v>0</v>
      </c>
      <c r="H448" s="16">
        <f t="shared" si="6"/>
        <v>0.37123349999999999</v>
      </c>
      <c r="I448" s="16"/>
    </row>
    <row r="449" spans="1:9" x14ac:dyDescent="0.25">
      <c r="A449" s="92">
        <v>5</v>
      </c>
      <c r="B449" s="92" t="s">
        <v>169</v>
      </c>
      <c r="C449" s="92" t="s">
        <v>440</v>
      </c>
      <c r="D449" s="98">
        <v>5000</v>
      </c>
      <c r="E449" s="98">
        <v>0</v>
      </c>
      <c r="F449" s="98">
        <v>0</v>
      </c>
      <c r="G449" s="98">
        <v>0</v>
      </c>
      <c r="H449" s="16">
        <f t="shared" si="6"/>
        <v>0</v>
      </c>
      <c r="I449" s="16"/>
    </row>
    <row r="450" spans="1:9" x14ac:dyDescent="0.25">
      <c r="A450" s="92">
        <v>5</v>
      </c>
      <c r="B450" s="92" t="s">
        <v>178</v>
      </c>
      <c r="C450" s="92" t="s">
        <v>440</v>
      </c>
      <c r="D450" s="98">
        <v>20000</v>
      </c>
      <c r="E450" s="98">
        <v>0</v>
      </c>
      <c r="F450" s="98">
        <v>0</v>
      </c>
      <c r="G450" s="98">
        <v>0</v>
      </c>
      <c r="H450" s="16">
        <f t="shared" si="6"/>
        <v>0</v>
      </c>
      <c r="I450" s="16"/>
    </row>
    <row r="451" spans="1:9" x14ac:dyDescent="0.25">
      <c r="A451" s="92">
        <v>5</v>
      </c>
      <c r="B451" s="92" t="s">
        <v>182</v>
      </c>
      <c r="C451" s="92" t="s">
        <v>440</v>
      </c>
      <c r="D451" s="98">
        <v>750000</v>
      </c>
      <c r="E451" s="98">
        <v>228125.74</v>
      </c>
      <c r="F451" s="98">
        <v>0</v>
      </c>
      <c r="G451" s="98">
        <v>0</v>
      </c>
      <c r="H451" s="16">
        <f t="shared" si="6"/>
        <v>0.30416765333333334</v>
      </c>
      <c r="I451" s="16"/>
    </row>
    <row r="452" spans="1:9" x14ac:dyDescent="0.25">
      <c r="A452" s="92">
        <v>5</v>
      </c>
      <c r="B452" s="92" t="s">
        <v>171</v>
      </c>
      <c r="C452" s="92" t="s">
        <v>441</v>
      </c>
      <c r="D452" s="98">
        <v>80000</v>
      </c>
      <c r="E452" s="98">
        <v>5994.82</v>
      </c>
      <c r="F452" s="98">
        <v>0</v>
      </c>
      <c r="G452" s="98">
        <v>0</v>
      </c>
      <c r="H452" s="16">
        <f t="shared" si="6"/>
        <v>7.4935249999999995E-2</v>
      </c>
      <c r="I452" s="16"/>
    </row>
    <row r="453" spans="1:9" x14ac:dyDescent="0.25">
      <c r="A453" s="92">
        <v>1</v>
      </c>
      <c r="B453" s="92" t="s">
        <v>132</v>
      </c>
      <c r="C453" s="92" t="s">
        <v>442</v>
      </c>
      <c r="D453" s="98">
        <v>5000</v>
      </c>
      <c r="E453" s="98">
        <v>0</v>
      </c>
      <c r="F453" s="98">
        <v>0</v>
      </c>
      <c r="G453" s="98">
        <v>0</v>
      </c>
      <c r="H453" s="16">
        <f t="shared" si="6"/>
        <v>0</v>
      </c>
      <c r="I453" s="16"/>
    </row>
    <row r="454" spans="1:9" x14ac:dyDescent="0.25">
      <c r="A454" s="92">
        <v>5</v>
      </c>
      <c r="B454" s="92" t="s">
        <v>166</v>
      </c>
      <c r="C454" s="92" t="s">
        <v>442</v>
      </c>
      <c r="D454" s="98">
        <v>50000</v>
      </c>
      <c r="E454" s="98">
        <v>2250</v>
      </c>
      <c r="F454" s="98">
        <v>0</v>
      </c>
      <c r="G454" s="98">
        <v>0</v>
      </c>
      <c r="H454" s="16">
        <f t="shared" si="6"/>
        <v>4.4999999999999998E-2</v>
      </c>
      <c r="I454" s="16"/>
    </row>
    <row r="455" spans="1:9" x14ac:dyDescent="0.25">
      <c r="A455" s="92">
        <v>5</v>
      </c>
      <c r="B455" s="92" t="s">
        <v>167</v>
      </c>
      <c r="C455" s="92" t="s">
        <v>442</v>
      </c>
      <c r="D455" s="98">
        <v>50000</v>
      </c>
      <c r="E455" s="98">
        <v>0</v>
      </c>
      <c r="F455" s="98">
        <v>0</v>
      </c>
      <c r="G455" s="98">
        <v>0</v>
      </c>
      <c r="H455" s="16">
        <f t="shared" si="6"/>
        <v>0</v>
      </c>
      <c r="I455" s="16"/>
    </row>
    <row r="456" spans="1:9" x14ac:dyDescent="0.25">
      <c r="A456" s="92">
        <v>5</v>
      </c>
      <c r="B456" s="92" t="s">
        <v>168</v>
      </c>
      <c r="C456" s="92" t="s">
        <v>442</v>
      </c>
      <c r="D456" s="98">
        <v>5000</v>
      </c>
      <c r="E456" s="98">
        <v>0</v>
      </c>
      <c r="F456" s="98">
        <v>0</v>
      </c>
      <c r="G456" s="98">
        <v>0</v>
      </c>
      <c r="H456" s="16">
        <f t="shared" si="6"/>
        <v>0</v>
      </c>
      <c r="I456" s="16"/>
    </row>
    <row r="457" spans="1:9" x14ac:dyDescent="0.25">
      <c r="A457" s="92">
        <v>5</v>
      </c>
      <c r="B457" s="92" t="s">
        <v>179</v>
      </c>
      <c r="C457" s="92" t="s">
        <v>442</v>
      </c>
      <c r="D457" s="98">
        <v>15000</v>
      </c>
      <c r="E457" s="98">
        <v>0</v>
      </c>
      <c r="F457" s="98">
        <v>0</v>
      </c>
      <c r="G457" s="98">
        <v>0</v>
      </c>
      <c r="H457" s="16">
        <f t="shared" si="6"/>
        <v>0</v>
      </c>
      <c r="I457" s="16"/>
    </row>
    <row r="458" spans="1:9" x14ac:dyDescent="0.25">
      <c r="A458" s="92">
        <v>1</v>
      </c>
      <c r="B458" s="92" t="s">
        <v>83</v>
      </c>
      <c r="C458" s="92" t="s">
        <v>85</v>
      </c>
      <c r="D458" s="98">
        <v>5000</v>
      </c>
      <c r="E458" s="98">
        <v>0</v>
      </c>
      <c r="F458" s="98">
        <v>0</v>
      </c>
      <c r="G458" s="98">
        <v>0</v>
      </c>
      <c r="H458" s="16">
        <f t="shared" si="6"/>
        <v>0</v>
      </c>
      <c r="I458" s="16"/>
    </row>
    <row r="459" spans="1:9" x14ac:dyDescent="0.25">
      <c r="A459" s="92">
        <v>1</v>
      </c>
      <c r="B459" s="92" t="s">
        <v>163</v>
      </c>
      <c r="C459" s="92" t="s">
        <v>85</v>
      </c>
      <c r="D459" s="98">
        <v>500</v>
      </c>
      <c r="E459" s="98">
        <v>0</v>
      </c>
      <c r="F459" s="98">
        <v>0</v>
      </c>
      <c r="G459" s="98">
        <v>0</v>
      </c>
      <c r="H459" s="16">
        <f t="shared" si="6"/>
        <v>0</v>
      </c>
      <c r="I459" s="16"/>
    </row>
    <row r="460" spans="1:9" x14ac:dyDescent="0.25">
      <c r="A460" s="92">
        <v>1</v>
      </c>
      <c r="B460" s="92" t="s">
        <v>83</v>
      </c>
      <c r="C460" s="92" t="s">
        <v>86</v>
      </c>
      <c r="D460" s="98">
        <v>5000</v>
      </c>
      <c r="E460" s="98">
        <v>0</v>
      </c>
      <c r="F460" s="98">
        <v>0</v>
      </c>
      <c r="G460" s="98">
        <v>0</v>
      </c>
      <c r="H460" s="16">
        <f t="shared" si="6"/>
        <v>0</v>
      </c>
      <c r="I460" s="16"/>
    </row>
    <row r="461" spans="1:9" x14ac:dyDescent="0.25">
      <c r="A461" s="92">
        <v>1</v>
      </c>
      <c r="B461" s="92" t="s">
        <v>163</v>
      </c>
      <c r="C461" s="92" t="s">
        <v>86</v>
      </c>
      <c r="D461" s="98">
        <v>500</v>
      </c>
      <c r="E461" s="98">
        <v>0</v>
      </c>
      <c r="F461" s="98">
        <v>0</v>
      </c>
      <c r="G461" s="98">
        <v>0</v>
      </c>
      <c r="H461" s="16">
        <f t="shared" si="6"/>
        <v>0</v>
      </c>
      <c r="I461" s="16"/>
    </row>
    <row r="462" spans="1:9" x14ac:dyDescent="0.25">
      <c r="A462" s="92">
        <v>1</v>
      </c>
      <c r="B462" s="92" t="s">
        <v>105</v>
      </c>
      <c r="C462" s="92" t="s">
        <v>443</v>
      </c>
      <c r="D462" s="98">
        <v>50000</v>
      </c>
      <c r="E462" s="98">
        <v>0</v>
      </c>
      <c r="F462" s="98">
        <v>0</v>
      </c>
      <c r="G462" s="98">
        <v>0</v>
      </c>
      <c r="H462" s="16">
        <f t="shared" ref="H462:H471" si="7">E462/D462</f>
        <v>0</v>
      </c>
      <c r="I462" s="16"/>
    </row>
    <row r="463" spans="1:9" x14ac:dyDescent="0.25">
      <c r="A463" s="92">
        <v>3</v>
      </c>
      <c r="B463" s="92" t="s">
        <v>102</v>
      </c>
      <c r="C463" s="92" t="s">
        <v>443</v>
      </c>
      <c r="D463" s="98">
        <v>20000</v>
      </c>
      <c r="E463" s="98">
        <v>0</v>
      </c>
      <c r="F463" s="98">
        <v>0</v>
      </c>
      <c r="G463" s="98">
        <v>0</v>
      </c>
      <c r="H463" s="16">
        <f t="shared" si="7"/>
        <v>0</v>
      </c>
      <c r="I463" s="16"/>
    </row>
    <row r="464" spans="1:9" x14ac:dyDescent="0.25">
      <c r="A464" s="92">
        <v>1</v>
      </c>
      <c r="B464" s="92" t="s">
        <v>105</v>
      </c>
      <c r="C464" s="92" t="s">
        <v>444</v>
      </c>
      <c r="D464" s="98">
        <v>50000</v>
      </c>
      <c r="E464" s="98">
        <v>0</v>
      </c>
      <c r="F464" s="98">
        <v>0</v>
      </c>
      <c r="G464" s="98">
        <v>0</v>
      </c>
      <c r="H464" s="16">
        <f t="shared" si="7"/>
        <v>0</v>
      </c>
      <c r="I464" s="16"/>
    </row>
    <row r="465" spans="1:13" x14ac:dyDescent="0.25">
      <c r="A465" s="92">
        <v>3</v>
      </c>
      <c r="B465" s="92" t="s">
        <v>102</v>
      </c>
      <c r="C465" s="92" t="s">
        <v>444</v>
      </c>
      <c r="D465" s="98">
        <v>20000</v>
      </c>
      <c r="E465" s="98">
        <v>0</v>
      </c>
      <c r="F465" s="98">
        <v>0</v>
      </c>
      <c r="G465" s="98">
        <v>0</v>
      </c>
      <c r="H465" s="16">
        <f t="shared" si="7"/>
        <v>0</v>
      </c>
      <c r="I465" s="16"/>
    </row>
    <row r="466" spans="1:13" x14ac:dyDescent="0.25">
      <c r="A466" s="92">
        <v>1</v>
      </c>
      <c r="B466" s="92" t="s">
        <v>61</v>
      </c>
      <c r="C466" s="92" t="s">
        <v>445</v>
      </c>
      <c r="D466" s="98">
        <v>173000</v>
      </c>
      <c r="E466" s="98">
        <v>95522.96</v>
      </c>
      <c r="F466" s="98">
        <v>0</v>
      </c>
      <c r="G466" s="98">
        <v>0</v>
      </c>
      <c r="H466" s="16">
        <f t="shared" si="7"/>
        <v>0.55215583815028901</v>
      </c>
      <c r="I466" s="16"/>
    </row>
    <row r="467" spans="1:13" x14ac:dyDescent="0.25">
      <c r="A467" s="92">
        <v>1</v>
      </c>
      <c r="B467" s="92" t="s">
        <v>61</v>
      </c>
      <c r="C467" s="92" t="s">
        <v>62</v>
      </c>
      <c r="D467" s="98">
        <v>173000</v>
      </c>
      <c r="E467" s="98">
        <v>95522.96</v>
      </c>
      <c r="F467" s="98">
        <v>0</v>
      </c>
      <c r="G467" s="98">
        <v>0</v>
      </c>
      <c r="H467" s="16">
        <f t="shared" si="7"/>
        <v>0.55215583815028901</v>
      </c>
      <c r="I467" s="16"/>
    </row>
    <row r="468" spans="1:13" x14ac:dyDescent="0.25">
      <c r="A468" s="92">
        <v>1</v>
      </c>
      <c r="B468" s="92" t="s">
        <v>61</v>
      </c>
      <c r="C468" s="92" t="s">
        <v>446</v>
      </c>
      <c r="D468" s="98">
        <v>143000</v>
      </c>
      <c r="E468" s="98">
        <v>71466.12</v>
      </c>
      <c r="F468" s="98">
        <v>0</v>
      </c>
      <c r="G468" s="98">
        <v>0</v>
      </c>
      <c r="H468" s="16">
        <f t="shared" si="7"/>
        <v>0.49976307692307687</v>
      </c>
      <c r="I468" s="16"/>
    </row>
    <row r="469" spans="1:13" x14ac:dyDescent="0.25">
      <c r="A469" s="92">
        <v>1</v>
      </c>
      <c r="B469" s="92" t="s">
        <v>61</v>
      </c>
      <c r="C469" s="92" t="s">
        <v>447</v>
      </c>
      <c r="D469" s="98">
        <v>143000</v>
      </c>
      <c r="E469" s="98">
        <v>71466.12</v>
      </c>
      <c r="F469" s="98">
        <v>0</v>
      </c>
      <c r="G469" s="98">
        <v>0</v>
      </c>
      <c r="H469" s="16">
        <f t="shared" si="7"/>
        <v>0.49976307692307687</v>
      </c>
      <c r="I469" s="16"/>
    </row>
    <row r="470" spans="1:13" x14ac:dyDescent="0.25">
      <c r="A470" s="92">
        <v>1</v>
      </c>
      <c r="B470" s="92" t="s">
        <v>61</v>
      </c>
      <c r="C470" s="92" t="s">
        <v>448</v>
      </c>
      <c r="D470" s="98">
        <v>30000</v>
      </c>
      <c r="E470" s="98">
        <v>24056.84</v>
      </c>
      <c r="F470" s="98">
        <v>0</v>
      </c>
      <c r="G470" s="98">
        <v>0</v>
      </c>
      <c r="H470" s="16">
        <f t="shared" si="7"/>
        <v>0.80189466666666664</v>
      </c>
      <c r="I470" s="16"/>
    </row>
    <row r="471" spans="1:13" x14ac:dyDescent="0.25">
      <c r="A471" s="92">
        <v>1</v>
      </c>
      <c r="B471" s="92" t="s">
        <v>61</v>
      </c>
      <c r="C471" s="92" t="s">
        <v>449</v>
      </c>
      <c r="D471" s="98">
        <v>30000</v>
      </c>
      <c r="E471" s="98">
        <v>24056.84</v>
      </c>
      <c r="F471" s="98">
        <v>0</v>
      </c>
      <c r="G471" s="98">
        <v>0</v>
      </c>
      <c r="H471" s="16">
        <f t="shared" si="7"/>
        <v>0.80189466666666664</v>
      </c>
      <c r="I471" s="16"/>
    </row>
    <row r="472" spans="1:13" x14ac:dyDescent="0.25">
      <c r="A472" s="92">
        <v>1</v>
      </c>
      <c r="B472" s="92"/>
      <c r="C472" s="92" t="s">
        <v>450</v>
      </c>
      <c r="D472" s="98">
        <v>0</v>
      </c>
      <c r="E472" s="98">
        <v>0</v>
      </c>
      <c r="F472" s="105">
        <v>862260</v>
      </c>
      <c r="G472" s="105">
        <v>385852.43</v>
      </c>
      <c r="I472" s="16">
        <f t="shared" ref="I472:I525" si="8">G472/F472</f>
        <v>0.44748965509243149</v>
      </c>
      <c r="M472" s="19"/>
    </row>
    <row r="473" spans="1:13" x14ac:dyDescent="0.25">
      <c r="A473" s="92">
        <v>3</v>
      </c>
      <c r="B473" s="92"/>
      <c r="C473" s="92" t="s">
        <v>450</v>
      </c>
      <c r="D473" s="98">
        <v>0</v>
      </c>
      <c r="E473" s="98">
        <v>0</v>
      </c>
      <c r="F473" s="105">
        <v>48345</v>
      </c>
      <c r="G473" s="105">
        <v>10855.37</v>
      </c>
      <c r="I473" s="16">
        <f t="shared" si="8"/>
        <v>0.22453966284000415</v>
      </c>
    </row>
    <row r="474" spans="1:13" x14ac:dyDescent="0.25">
      <c r="A474" s="92">
        <v>4</v>
      </c>
      <c r="B474" s="92"/>
      <c r="C474" s="92" t="s">
        <v>450</v>
      </c>
      <c r="D474" s="98">
        <v>0</v>
      </c>
      <c r="E474" s="98">
        <v>0</v>
      </c>
      <c r="F474" s="105">
        <v>177000</v>
      </c>
      <c r="G474" s="105">
        <v>37079.03</v>
      </c>
      <c r="I474" s="16">
        <f t="shared" si="8"/>
        <v>0.20948604519774011</v>
      </c>
    </row>
    <row r="475" spans="1:13" x14ac:dyDescent="0.25">
      <c r="A475" s="92">
        <v>5</v>
      </c>
      <c r="B475" s="92"/>
      <c r="C475" s="92" t="s">
        <v>450</v>
      </c>
      <c r="D475" s="98">
        <v>0</v>
      </c>
      <c r="E475" s="98">
        <v>0</v>
      </c>
      <c r="F475" s="105">
        <v>1745000</v>
      </c>
      <c r="G475" s="105">
        <v>466570.74</v>
      </c>
      <c r="I475" s="16">
        <f t="shared" si="8"/>
        <v>0.267375782234957</v>
      </c>
    </row>
    <row r="476" spans="1:13" x14ac:dyDescent="0.25">
      <c r="A476" s="92">
        <v>6</v>
      </c>
      <c r="B476" s="92"/>
      <c r="C476" s="92" t="s">
        <v>450</v>
      </c>
      <c r="D476" s="98">
        <v>0</v>
      </c>
      <c r="E476" s="98">
        <v>0</v>
      </c>
      <c r="F476" s="105">
        <v>250</v>
      </c>
      <c r="G476" s="105">
        <v>0</v>
      </c>
      <c r="I476" s="16">
        <f t="shared" si="8"/>
        <v>0</v>
      </c>
    </row>
    <row r="477" spans="1:13" x14ac:dyDescent="0.25">
      <c r="A477" s="106"/>
      <c r="B477" s="106"/>
      <c r="C477" s="106" t="s">
        <v>478</v>
      </c>
      <c r="D477" s="107"/>
      <c r="E477" s="107"/>
      <c r="F477" s="110"/>
      <c r="G477" s="110">
        <f>SUM(G472:G476)</f>
        <v>900357.57</v>
      </c>
      <c r="I477" s="16"/>
    </row>
    <row r="478" spans="1:13" x14ac:dyDescent="0.25">
      <c r="A478" s="92">
        <v>1</v>
      </c>
      <c r="B478" s="92"/>
      <c r="C478" s="92" t="s">
        <v>184</v>
      </c>
      <c r="D478" s="98">
        <v>0</v>
      </c>
      <c r="E478" s="98">
        <v>0</v>
      </c>
      <c r="F478" s="105">
        <v>862160</v>
      </c>
      <c r="G478" s="105">
        <v>385852.43</v>
      </c>
      <c r="I478" s="16">
        <f t="shared" si="8"/>
        <v>0.44754155841143173</v>
      </c>
    </row>
    <row r="479" spans="1:13" x14ac:dyDescent="0.25">
      <c r="A479" s="92">
        <v>1</v>
      </c>
      <c r="B479" s="92"/>
      <c r="C479" s="92" t="s">
        <v>185</v>
      </c>
      <c r="D479" s="98">
        <v>0</v>
      </c>
      <c r="E479" s="98">
        <v>0</v>
      </c>
      <c r="F479" s="105">
        <v>1745000</v>
      </c>
      <c r="G479" s="105">
        <v>466570.74</v>
      </c>
      <c r="I479" s="16">
        <f t="shared" si="8"/>
        <v>0.267375782234957</v>
      </c>
    </row>
    <row r="480" spans="1:13" x14ac:dyDescent="0.25">
      <c r="A480" s="92">
        <v>1</v>
      </c>
      <c r="B480" s="92"/>
      <c r="C480" s="92" t="s">
        <v>186</v>
      </c>
      <c r="D480" s="98">
        <v>0</v>
      </c>
      <c r="E480" s="98">
        <v>0</v>
      </c>
      <c r="F480" s="105">
        <v>50</v>
      </c>
      <c r="G480" s="105">
        <v>0</v>
      </c>
      <c r="I480" s="16">
        <f t="shared" si="8"/>
        <v>0</v>
      </c>
    </row>
    <row r="481" spans="1:10" x14ac:dyDescent="0.25">
      <c r="A481" s="92">
        <v>1</v>
      </c>
      <c r="B481" s="92"/>
      <c r="C481" s="92" t="s">
        <v>451</v>
      </c>
      <c r="D481" s="98">
        <v>0</v>
      </c>
      <c r="E481" s="98">
        <v>0</v>
      </c>
      <c r="F481" s="105">
        <v>1845</v>
      </c>
      <c r="G481" s="105">
        <v>2907.48</v>
      </c>
      <c r="I481" s="16">
        <f t="shared" si="8"/>
        <v>1.5758699186991869</v>
      </c>
    </row>
    <row r="482" spans="1:10" x14ac:dyDescent="0.25">
      <c r="A482" s="92">
        <v>1</v>
      </c>
      <c r="B482" s="92"/>
      <c r="C482" s="92" t="s">
        <v>452</v>
      </c>
      <c r="D482" s="98">
        <v>0</v>
      </c>
      <c r="E482" s="98">
        <v>0</v>
      </c>
      <c r="F482" s="105">
        <v>500</v>
      </c>
      <c r="G482" s="105">
        <v>957.5</v>
      </c>
      <c r="I482" s="16">
        <f t="shared" si="8"/>
        <v>1.915</v>
      </c>
      <c r="J482" s="19"/>
    </row>
    <row r="483" spans="1:10" x14ac:dyDescent="0.25">
      <c r="A483" s="92">
        <v>1</v>
      </c>
      <c r="B483" s="92"/>
      <c r="C483" s="92" t="s">
        <v>187</v>
      </c>
      <c r="D483" s="98">
        <v>0</v>
      </c>
      <c r="E483" s="98">
        <v>0</v>
      </c>
      <c r="F483" s="105">
        <v>50</v>
      </c>
      <c r="G483" s="105">
        <v>0</v>
      </c>
      <c r="I483" s="16">
        <f t="shared" si="8"/>
        <v>0</v>
      </c>
    </row>
    <row r="484" spans="1:10" x14ac:dyDescent="0.25">
      <c r="A484" s="92">
        <v>1</v>
      </c>
      <c r="B484" s="92"/>
      <c r="C484" s="92" t="s">
        <v>188</v>
      </c>
      <c r="D484" s="98">
        <v>0</v>
      </c>
      <c r="E484" s="98">
        <v>0</v>
      </c>
      <c r="F484" s="105">
        <v>10000</v>
      </c>
      <c r="G484" s="105">
        <v>7947.89</v>
      </c>
      <c r="I484" s="16">
        <f t="shared" si="8"/>
        <v>0.79478900000000008</v>
      </c>
      <c r="J484" s="19"/>
    </row>
    <row r="485" spans="1:10" x14ac:dyDescent="0.25">
      <c r="A485" s="92">
        <v>1</v>
      </c>
      <c r="B485" s="92"/>
      <c r="C485" s="92" t="s">
        <v>189</v>
      </c>
      <c r="D485" s="98">
        <v>0</v>
      </c>
      <c r="E485" s="98">
        <v>0</v>
      </c>
      <c r="F485" s="105">
        <v>176000</v>
      </c>
      <c r="G485" s="105">
        <v>36121.53</v>
      </c>
      <c r="I485" s="16">
        <f t="shared" si="8"/>
        <v>0.20523596590909091</v>
      </c>
    </row>
    <row r="486" spans="1:10" x14ac:dyDescent="0.25">
      <c r="A486" s="92">
        <v>5</v>
      </c>
      <c r="B486" s="92"/>
      <c r="C486" s="92" t="s">
        <v>453</v>
      </c>
      <c r="D486" s="98">
        <v>0</v>
      </c>
      <c r="E486" s="98">
        <v>0</v>
      </c>
      <c r="F486" s="105">
        <v>36500</v>
      </c>
      <c r="G486" s="105">
        <v>0</v>
      </c>
      <c r="I486" s="16">
        <f t="shared" si="8"/>
        <v>0</v>
      </c>
    </row>
    <row r="487" spans="1:10" x14ac:dyDescent="0.25">
      <c r="A487" s="92">
        <v>5</v>
      </c>
      <c r="B487" s="92"/>
      <c r="C487" s="92" t="s">
        <v>454</v>
      </c>
      <c r="D487" s="98">
        <v>0</v>
      </c>
      <c r="E487" s="98">
        <v>0</v>
      </c>
      <c r="F487" s="105">
        <v>250</v>
      </c>
      <c r="G487" s="105">
        <v>0</v>
      </c>
      <c r="I487" s="16">
        <f t="shared" si="8"/>
        <v>0</v>
      </c>
    </row>
    <row r="488" spans="1:10" x14ac:dyDescent="0.25">
      <c r="A488" s="92">
        <v>5</v>
      </c>
      <c r="B488" s="92"/>
      <c r="C488" s="92" t="s">
        <v>455</v>
      </c>
      <c r="D488" s="98">
        <v>0</v>
      </c>
      <c r="E488" s="98">
        <v>0</v>
      </c>
      <c r="F488" s="105">
        <v>500</v>
      </c>
      <c r="G488" s="105">
        <v>0</v>
      </c>
      <c r="I488" s="16">
        <f t="shared" si="8"/>
        <v>0</v>
      </c>
    </row>
    <row r="489" spans="1:10" x14ac:dyDescent="0.25">
      <c r="A489" s="92">
        <v>5</v>
      </c>
      <c r="B489" s="92"/>
      <c r="C489" s="92" t="s">
        <v>456</v>
      </c>
      <c r="D489" s="98">
        <v>0</v>
      </c>
      <c r="E489" s="98">
        <v>0</v>
      </c>
      <c r="F489" s="105">
        <v>32160</v>
      </c>
      <c r="G489" s="105">
        <v>8099.42</v>
      </c>
      <c r="I489" s="16">
        <f t="shared" si="8"/>
        <v>0.25184763681592037</v>
      </c>
    </row>
    <row r="490" spans="1:10" x14ac:dyDescent="0.25">
      <c r="A490" s="92">
        <v>5</v>
      </c>
      <c r="B490" s="92"/>
      <c r="C490" s="92" t="s">
        <v>457</v>
      </c>
      <c r="D490" s="98">
        <v>0</v>
      </c>
      <c r="E490" s="98">
        <v>0</v>
      </c>
      <c r="F490" s="105">
        <v>10000</v>
      </c>
      <c r="G490" s="105">
        <v>4313.4799999999996</v>
      </c>
      <c r="I490" s="16">
        <f t="shared" si="8"/>
        <v>0.43134799999999995</v>
      </c>
    </row>
    <row r="491" spans="1:10" x14ac:dyDescent="0.25">
      <c r="A491" s="92">
        <v>5</v>
      </c>
      <c r="B491" s="92"/>
      <c r="C491" s="92" t="s">
        <v>458</v>
      </c>
      <c r="D491" s="98">
        <v>0</v>
      </c>
      <c r="E491" s="98">
        <v>0</v>
      </c>
      <c r="F491" s="105">
        <v>1600000</v>
      </c>
      <c r="G491" s="105">
        <v>466570.74</v>
      </c>
      <c r="I491" s="16">
        <f t="shared" si="8"/>
        <v>0.29160671249999998</v>
      </c>
    </row>
    <row r="492" spans="1:10" x14ac:dyDescent="0.25">
      <c r="A492" s="92">
        <v>5</v>
      </c>
      <c r="B492" s="92"/>
      <c r="C492" s="92" t="s">
        <v>459</v>
      </c>
      <c r="D492" s="98">
        <v>0</v>
      </c>
      <c r="E492" s="98">
        <v>0</v>
      </c>
      <c r="F492" s="105">
        <v>124000</v>
      </c>
      <c r="G492" s="105">
        <v>0</v>
      </c>
      <c r="I492" s="16">
        <f t="shared" si="8"/>
        <v>0</v>
      </c>
    </row>
    <row r="493" spans="1:10" x14ac:dyDescent="0.25">
      <c r="A493" s="92">
        <v>5</v>
      </c>
      <c r="B493" s="92"/>
      <c r="C493" s="92" t="s">
        <v>460</v>
      </c>
      <c r="D493" s="98">
        <v>0</v>
      </c>
      <c r="E493" s="98">
        <v>0</v>
      </c>
      <c r="F493" s="105">
        <v>21000</v>
      </c>
      <c r="G493" s="105">
        <v>0</v>
      </c>
      <c r="I493" s="16">
        <f t="shared" si="8"/>
        <v>0</v>
      </c>
    </row>
    <row r="494" spans="1:10" x14ac:dyDescent="0.25">
      <c r="A494" s="92">
        <v>1</v>
      </c>
      <c r="B494" s="92"/>
      <c r="C494" s="92" t="s">
        <v>190</v>
      </c>
      <c r="D494" s="98">
        <v>0</v>
      </c>
      <c r="E494" s="98">
        <v>0</v>
      </c>
      <c r="F494" s="105">
        <v>50</v>
      </c>
      <c r="G494" s="105">
        <v>0</v>
      </c>
      <c r="I494" s="16">
        <f t="shared" si="8"/>
        <v>0</v>
      </c>
    </row>
    <row r="495" spans="1:10" x14ac:dyDescent="0.25">
      <c r="A495" s="92">
        <v>3</v>
      </c>
      <c r="B495" s="92"/>
      <c r="C495" s="92" t="s">
        <v>190</v>
      </c>
      <c r="D495" s="98">
        <v>0</v>
      </c>
      <c r="E495" s="98">
        <v>0</v>
      </c>
      <c r="F495" s="105">
        <v>1845</v>
      </c>
      <c r="G495" s="105">
        <v>2907.48</v>
      </c>
      <c r="I495" s="16">
        <f t="shared" si="8"/>
        <v>1.5758699186991869</v>
      </c>
    </row>
    <row r="496" spans="1:10" x14ac:dyDescent="0.25">
      <c r="A496" s="92">
        <v>4</v>
      </c>
      <c r="B496" s="92"/>
      <c r="C496" s="92" t="s">
        <v>190</v>
      </c>
      <c r="D496" s="98">
        <v>0</v>
      </c>
      <c r="E496" s="98">
        <v>0</v>
      </c>
      <c r="F496" s="105">
        <v>500</v>
      </c>
      <c r="G496" s="105">
        <v>957.5</v>
      </c>
      <c r="I496" s="16">
        <f t="shared" si="8"/>
        <v>1.915</v>
      </c>
    </row>
    <row r="497" spans="1:9" x14ac:dyDescent="0.25">
      <c r="A497" s="92">
        <v>1</v>
      </c>
      <c r="B497" s="92"/>
      <c r="C497" s="92" t="s">
        <v>191</v>
      </c>
      <c r="D497" s="98">
        <v>0</v>
      </c>
      <c r="E497" s="98">
        <v>0</v>
      </c>
      <c r="F497" s="105">
        <v>50</v>
      </c>
      <c r="G497" s="105">
        <v>0</v>
      </c>
      <c r="I497" s="16">
        <f t="shared" si="8"/>
        <v>0</v>
      </c>
    </row>
    <row r="498" spans="1:9" x14ac:dyDescent="0.25">
      <c r="A498" s="92">
        <v>1</v>
      </c>
      <c r="B498" s="92"/>
      <c r="C498" s="92" t="s">
        <v>461</v>
      </c>
      <c r="D498" s="98">
        <v>0</v>
      </c>
      <c r="E498" s="98">
        <v>0</v>
      </c>
      <c r="F498" s="105">
        <v>10000</v>
      </c>
      <c r="G498" s="105">
        <v>7947.89</v>
      </c>
      <c r="I498" s="16">
        <f t="shared" si="8"/>
        <v>0.79478900000000008</v>
      </c>
    </row>
    <row r="499" spans="1:9" x14ac:dyDescent="0.25">
      <c r="A499" s="92">
        <v>3</v>
      </c>
      <c r="B499" s="92"/>
      <c r="C499" s="92" t="s">
        <v>192</v>
      </c>
      <c r="D499" s="98">
        <v>0</v>
      </c>
      <c r="E499" s="98">
        <v>0</v>
      </c>
      <c r="F499" s="105">
        <v>81000</v>
      </c>
      <c r="G499" s="105">
        <v>3332.57</v>
      </c>
      <c r="I499" s="16">
        <f t="shared" si="8"/>
        <v>4.114283950617284E-2</v>
      </c>
    </row>
    <row r="500" spans="1:9" x14ac:dyDescent="0.25">
      <c r="A500" s="92">
        <v>4</v>
      </c>
      <c r="B500" s="92"/>
      <c r="C500" s="92" t="s">
        <v>192</v>
      </c>
      <c r="D500" s="98">
        <v>0</v>
      </c>
      <c r="E500" s="98">
        <v>0</v>
      </c>
      <c r="F500" s="105">
        <v>95000</v>
      </c>
      <c r="G500" s="105">
        <v>32788.959999999999</v>
      </c>
      <c r="I500" s="16">
        <f t="shared" si="8"/>
        <v>0.34514694736842105</v>
      </c>
    </row>
    <row r="501" spans="1:9" x14ac:dyDescent="0.25">
      <c r="A501" s="92">
        <v>3</v>
      </c>
      <c r="B501" s="92"/>
      <c r="C501" s="92" t="s">
        <v>193</v>
      </c>
      <c r="D501" s="98">
        <v>0</v>
      </c>
      <c r="E501" s="98">
        <v>0</v>
      </c>
      <c r="F501" s="105">
        <v>36500</v>
      </c>
      <c r="G501" s="105">
        <v>0</v>
      </c>
      <c r="I501" s="16">
        <f t="shared" si="8"/>
        <v>0</v>
      </c>
    </row>
    <row r="502" spans="1:9" x14ac:dyDescent="0.25">
      <c r="A502" s="92">
        <v>4</v>
      </c>
      <c r="B502" s="92"/>
      <c r="C502" s="92" t="s">
        <v>193</v>
      </c>
      <c r="D502" s="98">
        <v>0</v>
      </c>
      <c r="E502" s="98">
        <v>0</v>
      </c>
      <c r="F502" s="105">
        <v>250</v>
      </c>
      <c r="G502" s="105">
        <v>0</v>
      </c>
      <c r="I502" s="16">
        <f t="shared" si="8"/>
        <v>0</v>
      </c>
    </row>
    <row r="503" spans="1:9" x14ac:dyDescent="0.25">
      <c r="A503" s="92">
        <v>3</v>
      </c>
      <c r="B503" s="92"/>
      <c r="C503" s="92" t="s">
        <v>194</v>
      </c>
      <c r="D503" s="98">
        <v>0</v>
      </c>
      <c r="E503" s="98">
        <v>0</v>
      </c>
      <c r="F503" s="105">
        <v>500</v>
      </c>
      <c r="G503" s="105">
        <v>0</v>
      </c>
      <c r="I503" s="16">
        <f t="shared" si="8"/>
        <v>0</v>
      </c>
    </row>
    <row r="504" spans="1:9" x14ac:dyDescent="0.25">
      <c r="A504" s="92">
        <v>1</v>
      </c>
      <c r="B504" s="92"/>
      <c r="C504" s="108" t="s">
        <v>462</v>
      </c>
      <c r="D504" s="98">
        <v>0</v>
      </c>
      <c r="E504" s="98">
        <v>0</v>
      </c>
      <c r="F504" s="105">
        <v>820000</v>
      </c>
      <c r="G504" s="105">
        <v>373439.53</v>
      </c>
      <c r="I504" s="16">
        <f t="shared" si="8"/>
        <v>0.45541406097560977</v>
      </c>
    </row>
    <row r="505" spans="1:9" x14ac:dyDescent="0.25">
      <c r="A505" s="92">
        <v>3</v>
      </c>
      <c r="B505" s="92"/>
      <c r="C505" s="92" t="s">
        <v>462</v>
      </c>
      <c r="D505" s="98">
        <v>0</v>
      </c>
      <c r="E505" s="98">
        <v>0</v>
      </c>
      <c r="F505" s="105">
        <v>2160</v>
      </c>
      <c r="G505" s="105">
        <v>753.52</v>
      </c>
      <c r="I505" s="16">
        <f t="shared" si="8"/>
        <v>0.34885185185185186</v>
      </c>
    </row>
    <row r="506" spans="1:9" x14ac:dyDescent="0.25">
      <c r="A506" s="92">
        <v>4</v>
      </c>
      <c r="B506" s="92"/>
      <c r="C506" s="92" t="s">
        <v>462</v>
      </c>
      <c r="D506" s="98">
        <v>0</v>
      </c>
      <c r="E506" s="98">
        <v>0</v>
      </c>
      <c r="F506" s="105">
        <v>30000</v>
      </c>
      <c r="G506" s="105">
        <v>7345.9</v>
      </c>
      <c r="I506" s="16">
        <f t="shared" si="8"/>
        <v>0.24486333333333332</v>
      </c>
    </row>
    <row r="507" spans="1:9" x14ac:dyDescent="0.25">
      <c r="A507" s="92">
        <v>1</v>
      </c>
      <c r="B507" s="92"/>
      <c r="C507" s="92" t="s">
        <v>195</v>
      </c>
      <c r="D507" s="98">
        <v>0</v>
      </c>
      <c r="E507" s="98">
        <v>0</v>
      </c>
      <c r="F507" s="105">
        <v>10000</v>
      </c>
      <c r="G507" s="105">
        <v>4313.4799999999996</v>
      </c>
      <c r="I507" s="16">
        <f t="shared" si="8"/>
        <v>0.43134799999999995</v>
      </c>
    </row>
    <row r="508" spans="1:9" x14ac:dyDescent="0.25">
      <c r="A508" s="92">
        <v>1</v>
      </c>
      <c r="B508" s="92"/>
      <c r="C508" s="92" t="s">
        <v>463</v>
      </c>
      <c r="D508" s="98">
        <v>0</v>
      </c>
      <c r="E508" s="98">
        <v>0</v>
      </c>
      <c r="F508" s="105">
        <v>850000</v>
      </c>
      <c r="G508" s="105">
        <v>466570.74</v>
      </c>
      <c r="I508" s="16">
        <f t="shared" si="8"/>
        <v>0.54890675294117641</v>
      </c>
    </row>
    <row r="509" spans="1:9" x14ac:dyDescent="0.25">
      <c r="A509" s="92">
        <v>3</v>
      </c>
      <c r="B509" s="92"/>
      <c r="C509" s="92" t="s">
        <v>196</v>
      </c>
      <c r="D509" s="98">
        <v>0</v>
      </c>
      <c r="E509" s="98">
        <v>0</v>
      </c>
      <c r="F509" s="105">
        <v>750000</v>
      </c>
      <c r="G509" s="105">
        <v>0</v>
      </c>
      <c r="I509" s="16">
        <f t="shared" si="8"/>
        <v>0</v>
      </c>
    </row>
    <row r="510" spans="1:9" x14ac:dyDescent="0.25">
      <c r="A510" s="92">
        <v>4</v>
      </c>
      <c r="B510" s="92"/>
      <c r="C510" s="92" t="s">
        <v>196</v>
      </c>
      <c r="D510" s="98">
        <v>0</v>
      </c>
      <c r="E510" s="98">
        <v>0</v>
      </c>
      <c r="F510" s="105">
        <v>124000</v>
      </c>
      <c r="G510" s="105">
        <v>0</v>
      </c>
      <c r="I510" s="16">
        <f t="shared" si="8"/>
        <v>0</v>
      </c>
    </row>
    <row r="511" spans="1:9" x14ac:dyDescent="0.25">
      <c r="A511" s="92">
        <v>4</v>
      </c>
      <c r="B511" s="92"/>
      <c r="C511" s="92" t="s">
        <v>197</v>
      </c>
      <c r="D511" s="98">
        <v>0</v>
      </c>
      <c r="E511" s="98">
        <v>0</v>
      </c>
      <c r="F511" s="105">
        <v>21000</v>
      </c>
      <c r="G511" s="105">
        <v>0</v>
      </c>
      <c r="I511" s="16">
        <f t="shared" si="8"/>
        <v>0</v>
      </c>
    </row>
    <row r="512" spans="1:9" x14ac:dyDescent="0.25">
      <c r="A512" s="92">
        <v>4</v>
      </c>
      <c r="B512" s="92"/>
      <c r="C512" s="92" t="s">
        <v>464</v>
      </c>
      <c r="D512" s="98">
        <v>0</v>
      </c>
      <c r="E512" s="98">
        <v>0</v>
      </c>
      <c r="F512" s="105">
        <v>50</v>
      </c>
      <c r="G512" s="105">
        <v>0</v>
      </c>
      <c r="I512" s="16">
        <f t="shared" si="8"/>
        <v>0</v>
      </c>
    </row>
    <row r="513" spans="1:9" x14ac:dyDescent="0.25">
      <c r="A513" s="92">
        <v>3</v>
      </c>
      <c r="B513" s="92"/>
      <c r="C513" s="108" t="s">
        <v>198</v>
      </c>
      <c r="D513" s="98">
        <v>0</v>
      </c>
      <c r="E513" s="98">
        <v>0</v>
      </c>
      <c r="F513" s="105">
        <v>145</v>
      </c>
      <c r="G513" s="105">
        <v>70.680000000000007</v>
      </c>
      <c r="I513" s="16">
        <f t="shared" si="8"/>
        <v>0.48744827586206901</v>
      </c>
    </row>
    <row r="514" spans="1:9" x14ac:dyDescent="0.25">
      <c r="A514" s="92">
        <v>4</v>
      </c>
      <c r="B514" s="92"/>
      <c r="C514" s="92" t="s">
        <v>198</v>
      </c>
      <c r="D514" s="98">
        <v>0</v>
      </c>
      <c r="E514" s="98">
        <v>0</v>
      </c>
      <c r="F514" s="105">
        <v>500</v>
      </c>
      <c r="G514" s="105">
        <v>957.5</v>
      </c>
      <c r="I514" s="16">
        <f t="shared" si="8"/>
        <v>1.915</v>
      </c>
    </row>
    <row r="515" spans="1:9" x14ac:dyDescent="0.25">
      <c r="A515" s="92">
        <v>4</v>
      </c>
      <c r="B515" s="92"/>
      <c r="C515" s="92" t="s">
        <v>199</v>
      </c>
      <c r="D515" s="98">
        <v>0</v>
      </c>
      <c r="E515" s="98">
        <v>0</v>
      </c>
      <c r="F515" s="105">
        <v>1700</v>
      </c>
      <c r="G515" s="105">
        <v>2836.8</v>
      </c>
      <c r="I515" s="16">
        <f t="shared" si="8"/>
        <v>1.6687058823529413</v>
      </c>
    </row>
    <row r="516" spans="1:9" x14ac:dyDescent="0.25">
      <c r="A516" s="92">
        <v>4</v>
      </c>
      <c r="B516" s="92"/>
      <c r="C516" s="92" t="s">
        <v>200</v>
      </c>
      <c r="D516" s="98">
        <v>0</v>
      </c>
      <c r="E516" s="98">
        <v>0</v>
      </c>
      <c r="F516" s="105">
        <v>50</v>
      </c>
      <c r="G516" s="105">
        <v>0</v>
      </c>
      <c r="I516" s="16">
        <f t="shared" si="8"/>
        <v>0</v>
      </c>
    </row>
    <row r="517" spans="1:9" x14ac:dyDescent="0.25">
      <c r="A517" s="92">
        <v>4</v>
      </c>
      <c r="B517" s="92"/>
      <c r="C517" s="92" t="s">
        <v>201</v>
      </c>
      <c r="D517" s="98">
        <v>0</v>
      </c>
      <c r="E517" s="98">
        <v>0</v>
      </c>
      <c r="F517" s="105">
        <v>11000</v>
      </c>
      <c r="G517" s="105">
        <v>2691.3</v>
      </c>
      <c r="I517" s="16">
        <f t="shared" si="8"/>
        <v>0.24466363636363639</v>
      </c>
    </row>
    <row r="518" spans="1:9" x14ac:dyDescent="0.25">
      <c r="A518" s="92">
        <v>3</v>
      </c>
      <c r="B518" s="92"/>
      <c r="C518" s="92" t="s">
        <v>465</v>
      </c>
      <c r="D518" s="98">
        <v>0</v>
      </c>
      <c r="E518" s="98">
        <v>0</v>
      </c>
      <c r="F518" s="105">
        <v>5000</v>
      </c>
      <c r="G518" s="105">
        <v>641.27</v>
      </c>
      <c r="I518" s="16">
        <f t="shared" si="8"/>
        <v>0.12825400000000001</v>
      </c>
    </row>
    <row r="519" spans="1:9" x14ac:dyDescent="0.25">
      <c r="A519" s="92">
        <v>6</v>
      </c>
      <c r="B519" s="92"/>
      <c r="C519" s="108" t="s">
        <v>465</v>
      </c>
      <c r="D519" s="98">
        <v>0</v>
      </c>
      <c r="E519" s="98">
        <v>0</v>
      </c>
      <c r="F519" s="105">
        <v>10000</v>
      </c>
      <c r="G519" s="105">
        <v>7947.89</v>
      </c>
      <c r="I519" s="16">
        <f t="shared" si="8"/>
        <v>0.79478900000000008</v>
      </c>
    </row>
    <row r="520" spans="1:9" x14ac:dyDescent="0.25">
      <c r="A520" s="92">
        <v>3</v>
      </c>
      <c r="B520" s="92"/>
      <c r="C520" s="92" t="s">
        <v>466</v>
      </c>
      <c r="D520" s="98">
        <v>0</v>
      </c>
      <c r="E520" s="98">
        <v>0</v>
      </c>
      <c r="F520" s="105">
        <v>65000</v>
      </c>
      <c r="G520" s="105">
        <v>0</v>
      </c>
      <c r="I520" s="16">
        <f t="shared" si="8"/>
        <v>0</v>
      </c>
    </row>
    <row r="521" spans="1:9" x14ac:dyDescent="0.25">
      <c r="A521" s="92">
        <v>3</v>
      </c>
      <c r="B521" s="92"/>
      <c r="C521" s="92" t="s">
        <v>467</v>
      </c>
      <c r="D521" s="98">
        <v>0</v>
      </c>
      <c r="E521" s="98">
        <v>0</v>
      </c>
      <c r="F521" s="105">
        <v>1000</v>
      </c>
      <c r="G521" s="105">
        <v>280.26</v>
      </c>
      <c r="I521" s="16">
        <f t="shared" si="8"/>
        <v>0.28026000000000001</v>
      </c>
    </row>
    <row r="522" spans="1:9" x14ac:dyDescent="0.25">
      <c r="A522" s="92">
        <v>6</v>
      </c>
      <c r="B522" s="92"/>
      <c r="C522" s="92" t="s">
        <v>468</v>
      </c>
      <c r="D522" s="98">
        <v>0</v>
      </c>
      <c r="E522" s="98">
        <v>0</v>
      </c>
      <c r="F522" s="105">
        <v>94000</v>
      </c>
      <c r="G522" s="105">
        <v>32508.7</v>
      </c>
      <c r="I522" s="16">
        <f t="shared" si="8"/>
        <v>0.34583723404255318</v>
      </c>
    </row>
    <row r="523" spans="1:9" x14ac:dyDescent="0.25">
      <c r="A523" s="92">
        <v>6</v>
      </c>
      <c r="B523" s="92"/>
      <c r="C523" s="92" t="s">
        <v>202</v>
      </c>
      <c r="D523" s="98">
        <v>0</v>
      </c>
      <c r="E523" s="98">
        <v>0</v>
      </c>
      <c r="F523" s="105">
        <v>36500</v>
      </c>
      <c r="G523" s="105">
        <v>0</v>
      </c>
      <c r="I523" s="16">
        <f t="shared" si="8"/>
        <v>0</v>
      </c>
    </row>
    <row r="524" spans="1:9" x14ac:dyDescent="0.25">
      <c r="A524" s="92">
        <v>4</v>
      </c>
      <c r="B524" s="92"/>
      <c r="C524" s="92" t="s">
        <v>203</v>
      </c>
      <c r="D524" s="98">
        <v>0</v>
      </c>
      <c r="E524" s="98">
        <v>0</v>
      </c>
      <c r="F524" s="105">
        <v>250</v>
      </c>
      <c r="G524" s="105">
        <v>0</v>
      </c>
      <c r="I524" s="16">
        <f t="shared" si="8"/>
        <v>0</v>
      </c>
    </row>
    <row r="525" spans="1:9" x14ac:dyDescent="0.25">
      <c r="A525" s="92">
        <v>4</v>
      </c>
      <c r="B525" s="92"/>
      <c r="C525" s="92" t="s">
        <v>204</v>
      </c>
      <c r="D525" s="98">
        <v>0</v>
      </c>
      <c r="E525" s="98">
        <v>0</v>
      </c>
      <c r="F525" s="105">
        <v>250</v>
      </c>
      <c r="G525" s="105">
        <v>0</v>
      </c>
      <c r="I525" s="16">
        <f t="shared" si="8"/>
        <v>0</v>
      </c>
    </row>
    <row r="526" spans="1:9" x14ac:dyDescent="0.25">
      <c r="A526" s="92">
        <v>4</v>
      </c>
      <c r="B526" s="92"/>
      <c r="C526" s="92" t="s">
        <v>205</v>
      </c>
      <c r="D526" s="98">
        <v>0</v>
      </c>
      <c r="E526" s="98">
        <v>0</v>
      </c>
      <c r="F526" s="105">
        <v>500</v>
      </c>
      <c r="G526" s="105">
        <v>0</v>
      </c>
      <c r="I526" s="16">
        <f t="shared" ref="I526:I530" si="9">G526/F526</f>
        <v>0</v>
      </c>
    </row>
    <row r="527" spans="1:9" x14ac:dyDescent="0.25">
      <c r="A527" s="92">
        <v>3</v>
      </c>
      <c r="B527" s="92"/>
      <c r="C527" s="92" t="s">
        <v>469</v>
      </c>
      <c r="D527" s="98">
        <v>0</v>
      </c>
      <c r="E527" s="98">
        <v>0</v>
      </c>
      <c r="F527" s="98">
        <v>110000</v>
      </c>
      <c r="G527" s="107">
        <v>50712.5</v>
      </c>
      <c r="I527" s="16">
        <f t="shared" si="9"/>
        <v>0.46102272727272725</v>
      </c>
    </row>
    <row r="528" spans="1:9" x14ac:dyDescent="0.25">
      <c r="A528" s="92">
        <v>3</v>
      </c>
      <c r="B528" s="92"/>
      <c r="C528" s="92" t="s">
        <v>470</v>
      </c>
      <c r="D528" s="98">
        <v>0</v>
      </c>
      <c r="E528" s="98">
        <v>0</v>
      </c>
      <c r="F528" s="98">
        <v>110000</v>
      </c>
      <c r="G528" s="98">
        <v>50712.5</v>
      </c>
      <c r="I528" s="16">
        <f t="shared" si="9"/>
        <v>0.46102272727272725</v>
      </c>
    </row>
    <row r="529" spans="1:9" x14ac:dyDescent="0.25">
      <c r="A529" s="92">
        <v>3</v>
      </c>
      <c r="B529" s="92"/>
      <c r="C529" s="92" t="s">
        <v>471</v>
      </c>
      <c r="D529" s="98">
        <v>0</v>
      </c>
      <c r="E529" s="98">
        <v>0</v>
      </c>
      <c r="F529" s="98">
        <v>110000</v>
      </c>
      <c r="G529" s="98">
        <v>50712.5</v>
      </c>
      <c r="I529" s="16">
        <f t="shared" si="9"/>
        <v>0.46102272727272725</v>
      </c>
    </row>
    <row r="530" spans="1:9" x14ac:dyDescent="0.25">
      <c r="A530" s="92">
        <v>3</v>
      </c>
      <c r="B530" s="92"/>
      <c r="C530" s="92" t="s">
        <v>472</v>
      </c>
      <c r="D530" s="98">
        <v>0</v>
      </c>
      <c r="E530" s="98">
        <v>0</v>
      </c>
      <c r="F530" s="98">
        <v>110000</v>
      </c>
      <c r="G530" s="98">
        <v>50712.5</v>
      </c>
      <c r="I530" s="16">
        <f t="shared" si="9"/>
        <v>0.46102272727272725</v>
      </c>
    </row>
    <row r="531" spans="1:9" x14ac:dyDescent="0.25">
      <c r="C531" s="111" t="s">
        <v>479</v>
      </c>
      <c r="G531" s="107">
        <v>55205.73</v>
      </c>
      <c r="I531" s="16"/>
    </row>
    <row r="532" spans="1:9" x14ac:dyDescent="0.25">
      <c r="C532" t="s">
        <v>462</v>
      </c>
      <c r="D532" s="19"/>
      <c r="E532" s="19"/>
      <c r="F532" s="19"/>
      <c r="G532" s="98">
        <v>37110.730000000003</v>
      </c>
    </row>
    <row r="533" spans="1:9" x14ac:dyDescent="0.25">
      <c r="C533" t="s">
        <v>465</v>
      </c>
      <c r="D533" s="19"/>
      <c r="E533" s="19"/>
      <c r="F533" s="19"/>
      <c r="G533" s="19">
        <v>18095</v>
      </c>
    </row>
    <row r="534" spans="1:9" x14ac:dyDescent="0.25">
      <c r="C534" t="s">
        <v>480</v>
      </c>
      <c r="E534" s="19"/>
      <c r="G534" s="98">
        <v>37110.730000000003</v>
      </c>
    </row>
    <row r="535" spans="1:9" x14ac:dyDescent="0.25">
      <c r="C535" t="s">
        <v>481</v>
      </c>
      <c r="G535" s="19">
        <v>18095</v>
      </c>
    </row>
  </sheetData>
  <sortState xmlns:xlrd2="http://schemas.microsoft.com/office/spreadsheetml/2017/richdata2" ref="A14:J531">
    <sortCondition ref="E14:E531"/>
  </sortState>
  <mergeCells count="1">
    <mergeCell ref="A4:U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B7BD-7B8B-4B1A-AE65-C62AC9C8B812}">
  <dimension ref="B2:V39"/>
  <sheetViews>
    <sheetView workbookViewId="0">
      <selection activeCell="S26" sqref="S26"/>
    </sheetView>
  </sheetViews>
  <sheetFormatPr defaultRowHeight="15" x14ac:dyDescent="0.25"/>
  <cols>
    <col min="1" max="1" width="1.140625" customWidth="1"/>
    <col min="7" max="7" width="1" customWidth="1"/>
    <col min="8" max="12" width="9.140625" hidden="1" customWidth="1"/>
    <col min="16" max="16" width="11.7109375" bestFit="1" customWidth="1"/>
    <col min="17" max="17" width="12.7109375" bestFit="1" customWidth="1"/>
    <col min="19" max="19" width="11.7109375" customWidth="1"/>
  </cols>
  <sheetData>
    <row r="2" spans="2:22" x14ac:dyDescent="0.25">
      <c r="R2" s="5"/>
    </row>
    <row r="3" spans="2:22" x14ac:dyDescent="0.25">
      <c r="B3" t="s">
        <v>225</v>
      </c>
      <c r="R3" s="5"/>
    </row>
    <row r="4" spans="2:22" x14ac:dyDescent="0.25">
      <c r="R4" s="5"/>
    </row>
    <row r="5" spans="2:22" x14ac:dyDescent="0.25">
      <c r="R5" s="5"/>
    </row>
    <row r="6" spans="2:22" ht="64.5" x14ac:dyDescent="0.25">
      <c r="B6" s="123" t="s">
        <v>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32" t="s">
        <v>224</v>
      </c>
      <c r="O6" s="127"/>
      <c r="P6" s="21" t="s">
        <v>206</v>
      </c>
      <c r="Q6" s="21" t="s">
        <v>7</v>
      </c>
      <c r="R6" s="55" t="s">
        <v>280</v>
      </c>
      <c r="S6" s="55" t="s">
        <v>281</v>
      </c>
    </row>
    <row r="7" spans="2:22" x14ac:dyDescent="0.25">
      <c r="B7" s="123" t="s">
        <v>207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 t="s">
        <v>10</v>
      </c>
      <c r="O7" s="122"/>
      <c r="P7" s="22"/>
      <c r="Q7" s="23"/>
      <c r="R7" s="24"/>
      <c r="S7" s="24"/>
    </row>
    <row r="8" spans="2:22" x14ac:dyDescent="0.25">
      <c r="B8" s="133" t="s">
        <v>208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34">
        <v>868019.58</v>
      </c>
      <c r="O8" s="134"/>
      <c r="P8" s="25">
        <f>P9+P11+P15+P18+P21</f>
        <v>2942855</v>
      </c>
      <c r="Q8" s="25">
        <f>Q9+Q11+Q15+Q18+Q13</f>
        <v>1006275.82</v>
      </c>
      <c r="R8" s="5">
        <f>Q8/P8</f>
        <v>0.34193863442133571</v>
      </c>
      <c r="S8" s="16">
        <f>Q8/N8</f>
        <v>1.1592777895632262</v>
      </c>
    </row>
    <row r="9" spans="2:22" x14ac:dyDescent="0.25">
      <c r="B9" s="130" t="s">
        <v>209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31">
        <v>388123.19</v>
      </c>
      <c r="O9" s="131"/>
      <c r="P9" s="26">
        <v>862260</v>
      </c>
      <c r="Q9" s="27">
        <v>385852.45</v>
      </c>
      <c r="R9" s="5">
        <f t="shared" ref="R9:R22" si="0">Q9/P9</f>
        <v>0.44748967828729153</v>
      </c>
      <c r="S9" s="16">
        <f t="shared" ref="S9:S37" si="1">Q9/N9</f>
        <v>0.99414943487401519</v>
      </c>
    </row>
    <row r="10" spans="2:22" x14ac:dyDescent="0.25">
      <c r="B10" s="135" t="s">
        <v>210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36">
        <v>388123.19</v>
      </c>
      <c r="O10" s="136"/>
      <c r="P10" s="28">
        <v>862260</v>
      </c>
      <c r="Q10" s="27">
        <v>385852.45</v>
      </c>
      <c r="R10" s="5">
        <f t="shared" si="0"/>
        <v>0.44748967828729153</v>
      </c>
      <c r="S10" s="16">
        <f t="shared" si="1"/>
        <v>0.99414943487401519</v>
      </c>
    </row>
    <row r="11" spans="2:22" x14ac:dyDescent="0.25">
      <c r="B11" s="130" t="s">
        <v>211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31">
        <v>8343.5400000000009</v>
      </c>
      <c r="O11" s="131"/>
      <c r="P11" s="26">
        <v>158345</v>
      </c>
      <c r="Q11" s="27">
        <v>61567.87</v>
      </c>
      <c r="R11" s="5">
        <f t="shared" si="0"/>
        <v>0.3888210552906628</v>
      </c>
      <c r="S11" s="16">
        <f t="shared" si="1"/>
        <v>7.37910647039506</v>
      </c>
    </row>
    <row r="12" spans="2:22" x14ac:dyDescent="0.25">
      <c r="B12" s="137" t="s">
        <v>212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36">
        <v>8343.5400000000009</v>
      </c>
      <c r="O12" s="136"/>
      <c r="P12" s="29">
        <v>110000</v>
      </c>
      <c r="Q12" s="31">
        <v>56481.43</v>
      </c>
      <c r="R12" s="5">
        <f t="shared" si="0"/>
        <v>0.51346754545454543</v>
      </c>
      <c r="S12" s="16">
        <f t="shared" si="1"/>
        <v>6.7694803404789807</v>
      </c>
    </row>
    <row r="13" spans="2:22" x14ac:dyDescent="0.25">
      <c r="B13" s="137" t="s">
        <v>475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02"/>
      <c r="O13" s="102"/>
      <c r="P13" s="29"/>
      <c r="Q13" s="46">
        <v>55205.73</v>
      </c>
      <c r="R13" s="5"/>
      <c r="S13" s="16"/>
    </row>
    <row r="14" spans="2:22" x14ac:dyDescent="0.25">
      <c r="B14" s="135" t="s">
        <v>213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36">
        <v>0</v>
      </c>
      <c r="O14" s="136"/>
      <c r="P14" s="29">
        <f>P11-P12</f>
        <v>48345</v>
      </c>
      <c r="Q14" s="29">
        <v>0</v>
      </c>
      <c r="R14" s="5">
        <f t="shared" si="0"/>
        <v>0</v>
      </c>
      <c r="S14" s="16"/>
    </row>
    <row r="15" spans="2:22" x14ac:dyDescent="0.25">
      <c r="B15" s="130" t="s">
        <v>214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31">
        <v>37500.730000000003</v>
      </c>
      <c r="O15" s="131"/>
      <c r="P15" s="26">
        <v>177000</v>
      </c>
      <c r="Q15" s="27">
        <v>37079.03</v>
      </c>
      <c r="R15" s="5">
        <f t="shared" si="0"/>
        <v>0.20948604519774011</v>
      </c>
      <c r="S15" s="16">
        <f t="shared" si="1"/>
        <v>0.98875488557156077</v>
      </c>
    </row>
    <row r="16" spans="2:22" x14ac:dyDescent="0.25">
      <c r="B16" s="135" t="s">
        <v>215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36">
        <v>37500.730000000003</v>
      </c>
      <c r="O16" s="136"/>
      <c r="P16" s="31">
        <v>175000</v>
      </c>
      <c r="Q16" s="31">
        <v>30672.080000000002</v>
      </c>
      <c r="R16" s="5">
        <f t="shared" si="0"/>
        <v>0.17526902857142859</v>
      </c>
      <c r="S16" s="16">
        <f t="shared" si="1"/>
        <v>0.81790621142575093</v>
      </c>
      <c r="V16" s="19"/>
    </row>
    <row r="17" spans="2:19" x14ac:dyDescent="0.25">
      <c r="B17" s="135" t="s">
        <v>216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36" t="s">
        <v>19</v>
      </c>
      <c r="O17" s="136"/>
      <c r="P17" s="29">
        <v>2000</v>
      </c>
      <c r="Q17" s="29">
        <f>Q15-Q16</f>
        <v>6406.9499999999971</v>
      </c>
      <c r="R17" s="5">
        <f t="shared" si="0"/>
        <v>3.2034749999999987</v>
      </c>
      <c r="S17" s="16"/>
    </row>
    <row r="18" spans="2:19" x14ac:dyDescent="0.25">
      <c r="B18" s="130" t="s">
        <v>217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31">
        <v>434052.12</v>
      </c>
      <c r="O18" s="131"/>
      <c r="P18" s="26">
        <v>1745000</v>
      </c>
      <c r="Q18" s="27">
        <v>466570.74</v>
      </c>
      <c r="R18" s="5">
        <f t="shared" si="0"/>
        <v>0.267375782234957</v>
      </c>
      <c r="S18" s="16">
        <f t="shared" si="1"/>
        <v>1.0749186987037409</v>
      </c>
    </row>
    <row r="19" spans="2:19" x14ac:dyDescent="0.25">
      <c r="B19" s="135" t="s">
        <v>218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36">
        <v>434052.12</v>
      </c>
      <c r="O19" s="136"/>
      <c r="P19" s="28">
        <v>850000</v>
      </c>
      <c r="Q19" s="29">
        <v>466570.74</v>
      </c>
      <c r="R19" s="5">
        <f t="shared" si="0"/>
        <v>0.54890675294117641</v>
      </c>
      <c r="S19" s="16">
        <f t="shared" si="1"/>
        <v>1.0749186987037409</v>
      </c>
    </row>
    <row r="20" spans="2:19" x14ac:dyDescent="0.25">
      <c r="B20" s="135" t="s">
        <v>219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36" t="s">
        <v>19</v>
      </c>
      <c r="O20" s="136"/>
      <c r="P20" s="29">
        <f>P18-P19</f>
        <v>895000</v>
      </c>
      <c r="Q20" s="31">
        <v>0</v>
      </c>
      <c r="R20" s="5">
        <f t="shared" si="0"/>
        <v>0</v>
      </c>
      <c r="S20" s="16"/>
    </row>
    <row r="21" spans="2:19" x14ac:dyDescent="0.25">
      <c r="B21" s="130" t="s">
        <v>220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31" t="s">
        <v>19</v>
      </c>
      <c r="O21" s="131"/>
      <c r="P21" s="27">
        <v>250</v>
      </c>
      <c r="Q21" s="32">
        <v>0</v>
      </c>
      <c r="R21" s="5">
        <f t="shared" si="0"/>
        <v>0</v>
      </c>
      <c r="S21" s="16"/>
    </row>
    <row r="22" spans="2:19" x14ac:dyDescent="0.25">
      <c r="B22" s="135" t="s">
        <v>221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36" t="s">
        <v>19</v>
      </c>
      <c r="O22" s="136"/>
      <c r="P22" s="29">
        <v>250</v>
      </c>
      <c r="Q22" s="29">
        <v>0</v>
      </c>
      <c r="R22" s="5">
        <f t="shared" si="0"/>
        <v>0</v>
      </c>
      <c r="S22" s="16"/>
    </row>
    <row r="23" spans="2:19" x14ac:dyDescent="0.25">
      <c r="B23" s="138" t="s">
        <v>19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38" t="s">
        <v>19</v>
      </c>
      <c r="O23" s="138"/>
      <c r="P23" s="19"/>
      <c r="Q23" s="19"/>
      <c r="R23" s="5"/>
      <c r="S23" s="16"/>
    </row>
    <row r="24" spans="2:19" x14ac:dyDescent="0.25">
      <c r="B24" s="133" t="s">
        <v>222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34">
        <v>503370.5</v>
      </c>
      <c r="O24" s="134"/>
      <c r="P24" s="33">
        <v>2932855</v>
      </c>
      <c r="Q24" s="33">
        <f>Q25+Q27+Q31+Q35+Q28</f>
        <v>1013679.01</v>
      </c>
      <c r="R24" s="5">
        <f>Q24/P24</f>
        <v>0.34562875082470834</v>
      </c>
      <c r="S24" s="16">
        <f t="shared" si="1"/>
        <v>2.0137831080685102</v>
      </c>
    </row>
    <row r="25" spans="2:19" x14ac:dyDescent="0.25">
      <c r="B25" s="130" t="s">
        <v>209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31">
        <v>157473.24</v>
      </c>
      <c r="O25" s="131"/>
      <c r="P25" s="27">
        <v>877260</v>
      </c>
      <c r="Q25" s="97">
        <v>530592.68000000005</v>
      </c>
      <c r="R25" s="5">
        <f t="shared" ref="R25:R37" si="2">Q25/P25</f>
        <v>0.6048294462303081</v>
      </c>
      <c r="S25" s="16">
        <f t="shared" si="1"/>
        <v>3.3694148923334537</v>
      </c>
    </row>
    <row r="26" spans="2:19" x14ac:dyDescent="0.25">
      <c r="B26" s="135" t="s">
        <v>210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36">
        <v>157473.24</v>
      </c>
      <c r="O26" s="136"/>
      <c r="P26" s="29">
        <v>877260</v>
      </c>
      <c r="Q26" s="89">
        <v>530592.68000000005</v>
      </c>
      <c r="R26" s="5">
        <f t="shared" si="2"/>
        <v>0.6048294462303081</v>
      </c>
      <c r="S26" s="16">
        <f t="shared" si="1"/>
        <v>3.3694148923334537</v>
      </c>
    </row>
    <row r="27" spans="2:19" x14ac:dyDescent="0.25">
      <c r="B27" s="130" t="s">
        <v>211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31">
        <v>9838.77</v>
      </c>
      <c r="O27" s="131"/>
      <c r="P27" s="27">
        <v>264975</v>
      </c>
      <c r="Q27" s="27">
        <f>Q29+Q30</f>
        <v>12310.98</v>
      </c>
      <c r="R27" s="5">
        <f t="shared" si="2"/>
        <v>4.6460911406736485E-2</v>
      </c>
      <c r="S27" s="16">
        <f t="shared" si="1"/>
        <v>1.2512722626913728</v>
      </c>
    </row>
    <row r="28" spans="2:19" x14ac:dyDescent="0.25">
      <c r="B28" s="130" t="s">
        <v>483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31"/>
      <c r="O28" s="131"/>
      <c r="P28" s="27"/>
      <c r="Q28" s="27">
        <v>43807.55</v>
      </c>
      <c r="R28" s="5"/>
      <c r="S28" s="16"/>
    </row>
    <row r="29" spans="2:19" x14ac:dyDescent="0.25">
      <c r="B29" s="135" t="s">
        <v>212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36">
        <v>2900</v>
      </c>
      <c r="O29" s="136"/>
      <c r="P29" s="29">
        <f>P27-P30</f>
        <v>200375</v>
      </c>
      <c r="Q29" s="31">
        <v>5988.45</v>
      </c>
      <c r="R29" s="5">
        <f t="shared" si="2"/>
        <v>2.9886213349968809E-2</v>
      </c>
      <c r="S29" s="16">
        <f t="shared" si="1"/>
        <v>2.0649827586206895</v>
      </c>
    </row>
    <row r="30" spans="2:19" x14ac:dyDescent="0.25">
      <c r="B30" s="135" t="s">
        <v>213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36">
        <v>6938.77</v>
      </c>
      <c r="O30" s="136"/>
      <c r="P30" s="29">
        <v>64600</v>
      </c>
      <c r="Q30" s="29">
        <v>6322.53</v>
      </c>
      <c r="R30" s="5">
        <f t="shared" si="2"/>
        <v>9.7871981424148602E-2</v>
      </c>
      <c r="S30" s="16">
        <f t="shared" si="1"/>
        <v>0.91118887064998544</v>
      </c>
    </row>
    <row r="31" spans="2:19" x14ac:dyDescent="0.25">
      <c r="B31" s="130" t="s">
        <v>214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31">
        <v>78349.95</v>
      </c>
      <c r="O31" s="131"/>
      <c r="P31" s="27">
        <v>177000</v>
      </c>
      <c r="Q31" s="27">
        <f>Q32+Q33</f>
        <v>79842.820000000007</v>
      </c>
      <c r="R31" s="5">
        <f t="shared" si="2"/>
        <v>0.4510893785310735</v>
      </c>
      <c r="S31" s="16">
        <f t="shared" si="1"/>
        <v>1.0190538730401233</v>
      </c>
    </row>
    <row r="32" spans="2:19" x14ac:dyDescent="0.25">
      <c r="B32" s="135" t="s">
        <v>215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36">
        <v>78349.95</v>
      </c>
      <c r="O32" s="136"/>
      <c r="P32" s="29">
        <v>112000</v>
      </c>
      <c r="Q32" s="29">
        <v>57476.73</v>
      </c>
      <c r="R32" s="5">
        <f t="shared" si="2"/>
        <v>0.51318508928571427</v>
      </c>
      <c r="S32" s="16">
        <f>Q32/N32</f>
        <v>0.73358987465850334</v>
      </c>
    </row>
    <row r="33" spans="2:19" x14ac:dyDescent="0.25">
      <c r="B33" s="135" t="s">
        <v>223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36">
        <v>0</v>
      </c>
      <c r="O33" s="136"/>
      <c r="P33" s="29">
        <f>P31-P32</f>
        <v>65000</v>
      </c>
      <c r="Q33" s="29">
        <v>22366.09</v>
      </c>
      <c r="R33" s="5">
        <f t="shared" si="2"/>
        <v>0.34409369230769232</v>
      </c>
      <c r="S33" s="16"/>
    </row>
    <row r="34" spans="2:19" x14ac:dyDescent="0.25">
      <c r="B34" s="135" t="s">
        <v>216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36">
        <v>0</v>
      </c>
      <c r="O34" s="136"/>
      <c r="P34" s="29"/>
      <c r="Q34" s="29">
        <v>0</v>
      </c>
      <c r="R34" s="5"/>
      <c r="S34" s="16"/>
    </row>
    <row r="35" spans="2:19" x14ac:dyDescent="0.25">
      <c r="B35" s="130" t="s">
        <v>217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31">
        <v>257708.54</v>
      </c>
      <c r="O35" s="131"/>
      <c r="P35" s="27">
        <v>1613620</v>
      </c>
      <c r="Q35" s="97">
        <f>Q36+Q37</f>
        <v>347124.98</v>
      </c>
      <c r="R35" s="5">
        <f t="shared" si="2"/>
        <v>0.21512188743322466</v>
      </c>
      <c r="S35" s="16">
        <f t="shared" si="1"/>
        <v>1.3469673143156218</v>
      </c>
    </row>
    <row r="36" spans="2:19" x14ac:dyDescent="0.25">
      <c r="B36" s="135" t="s">
        <v>218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36">
        <v>254976.58</v>
      </c>
      <c r="O36" s="136"/>
      <c r="P36" s="29">
        <f>P35-P37</f>
        <v>863620</v>
      </c>
      <c r="Q36" s="29">
        <v>118999.24</v>
      </c>
      <c r="R36" s="5">
        <f t="shared" si="2"/>
        <v>0.13779120446492671</v>
      </c>
      <c r="S36" s="16">
        <f t="shared" si="1"/>
        <v>0.46670655006824552</v>
      </c>
    </row>
    <row r="37" spans="2:19" x14ac:dyDescent="0.25">
      <c r="B37" s="135" t="s">
        <v>219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36">
        <v>2731.96</v>
      </c>
      <c r="O37" s="136"/>
      <c r="P37" s="29">
        <v>750000</v>
      </c>
      <c r="Q37" s="29">
        <v>228125.74</v>
      </c>
      <c r="R37" s="5">
        <f t="shared" si="2"/>
        <v>0.30416765333333334</v>
      </c>
      <c r="S37" s="16">
        <f t="shared" si="1"/>
        <v>83.502591545996282</v>
      </c>
    </row>
    <row r="38" spans="2:19" x14ac:dyDescent="0.25">
      <c r="B38" s="130" t="s">
        <v>220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31" t="s">
        <v>19</v>
      </c>
      <c r="O38" s="131"/>
      <c r="P38" s="27">
        <v>0</v>
      </c>
      <c r="Q38" s="32">
        <v>0</v>
      </c>
      <c r="R38" s="5"/>
      <c r="S38" s="16"/>
    </row>
    <row r="39" spans="2:19" x14ac:dyDescent="0.25">
      <c r="B39" s="135" t="s">
        <v>221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36" t="s">
        <v>19</v>
      </c>
      <c r="O39" s="122"/>
      <c r="P39" s="29"/>
      <c r="Q39" s="29"/>
      <c r="R39" s="5"/>
    </row>
  </sheetData>
  <mergeCells count="67">
    <mergeCell ref="B38:M38"/>
    <mergeCell ref="N38:O38"/>
    <mergeCell ref="B39:M39"/>
    <mergeCell ref="N39:O39"/>
    <mergeCell ref="B35:M35"/>
    <mergeCell ref="N35:O35"/>
    <mergeCell ref="B36:M36"/>
    <mergeCell ref="N36:O36"/>
    <mergeCell ref="B37:M37"/>
    <mergeCell ref="N37:O37"/>
    <mergeCell ref="B32:M32"/>
    <mergeCell ref="N32:O32"/>
    <mergeCell ref="B33:M33"/>
    <mergeCell ref="N33:O33"/>
    <mergeCell ref="B34:M34"/>
    <mergeCell ref="N34:O34"/>
    <mergeCell ref="B29:M29"/>
    <mergeCell ref="N29:O29"/>
    <mergeCell ref="B30:M30"/>
    <mergeCell ref="N30:O30"/>
    <mergeCell ref="B31:M31"/>
    <mergeCell ref="N31:O31"/>
    <mergeCell ref="B25:M25"/>
    <mergeCell ref="N25:O25"/>
    <mergeCell ref="B26:M26"/>
    <mergeCell ref="N26:O26"/>
    <mergeCell ref="B27:M27"/>
    <mergeCell ref="N27:O27"/>
    <mergeCell ref="B22:M22"/>
    <mergeCell ref="N22:O22"/>
    <mergeCell ref="B23:M23"/>
    <mergeCell ref="N23:O23"/>
    <mergeCell ref="B24:M24"/>
    <mergeCell ref="N24:O24"/>
    <mergeCell ref="B19:M19"/>
    <mergeCell ref="N19:O19"/>
    <mergeCell ref="B20:M20"/>
    <mergeCell ref="N20:O20"/>
    <mergeCell ref="B21:M21"/>
    <mergeCell ref="N21:O21"/>
    <mergeCell ref="B16:M16"/>
    <mergeCell ref="N16:O16"/>
    <mergeCell ref="B17:M17"/>
    <mergeCell ref="N17:O17"/>
    <mergeCell ref="B18:M18"/>
    <mergeCell ref="N18:O18"/>
    <mergeCell ref="B14:M14"/>
    <mergeCell ref="N14:O14"/>
    <mergeCell ref="B15:M15"/>
    <mergeCell ref="N15:O15"/>
    <mergeCell ref="B13:M13"/>
    <mergeCell ref="B28:M28"/>
    <mergeCell ref="N28:O28"/>
    <mergeCell ref="B6:M6"/>
    <mergeCell ref="N6:O6"/>
    <mergeCell ref="B7:M7"/>
    <mergeCell ref="N7:O7"/>
    <mergeCell ref="B8:M8"/>
    <mergeCell ref="N8:O8"/>
    <mergeCell ref="B9:M9"/>
    <mergeCell ref="N9:O9"/>
    <mergeCell ref="B10:M10"/>
    <mergeCell ref="N10:O10"/>
    <mergeCell ref="B11:M11"/>
    <mergeCell ref="N11:O11"/>
    <mergeCell ref="B12:M12"/>
    <mergeCell ref="N12:O12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A5DF-B91D-4C62-B537-53F2344746AA}">
  <dimension ref="A2:S41"/>
  <sheetViews>
    <sheetView workbookViewId="0">
      <selection activeCell="J34" sqref="J34"/>
    </sheetView>
  </sheetViews>
  <sheetFormatPr defaultRowHeight="15" x14ac:dyDescent="0.25"/>
  <cols>
    <col min="9" max="9" width="11.85546875" bestFit="1" customWidth="1"/>
    <col min="10" max="10" width="19.85546875" customWidth="1"/>
    <col min="11" max="11" width="12" customWidth="1"/>
    <col min="12" max="12" width="9.42578125" customWidth="1"/>
    <col min="15" max="15" width="10.140625" bestFit="1" customWidth="1"/>
    <col min="17" max="17" width="13" customWidth="1"/>
    <col min="18" max="18" width="10.140625" bestFit="1" customWidth="1"/>
  </cols>
  <sheetData>
    <row r="2" spans="1:19" x14ac:dyDescent="0.25">
      <c r="A2" s="122"/>
      <c r="B2" s="122"/>
      <c r="C2" s="4" t="s">
        <v>226</v>
      </c>
      <c r="Q2" s="19"/>
      <c r="R2" s="19"/>
      <c r="S2" s="5"/>
    </row>
    <row r="3" spans="1:19" x14ac:dyDescent="0.25">
      <c r="A3" s="122"/>
      <c r="B3" s="122"/>
      <c r="Q3" s="19"/>
      <c r="R3" s="19"/>
      <c r="S3" s="5"/>
    </row>
    <row r="4" spans="1:19" x14ac:dyDescent="0.25">
      <c r="A4" s="14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9"/>
      <c r="R4" s="19"/>
      <c r="S4" s="5"/>
    </row>
    <row r="5" spans="1:19" ht="41.25" customHeight="1" x14ac:dyDescent="0.25">
      <c r="A5" s="141" t="s">
        <v>227</v>
      </c>
      <c r="B5" s="122"/>
      <c r="C5" s="122"/>
      <c r="D5" s="122"/>
      <c r="E5" s="122"/>
      <c r="F5" s="122"/>
      <c r="G5" s="143" t="s">
        <v>228</v>
      </c>
      <c r="H5" s="127"/>
      <c r="I5" s="35" t="s">
        <v>229</v>
      </c>
      <c r="J5" s="36" t="s">
        <v>7</v>
      </c>
      <c r="K5" s="56" t="s">
        <v>280</v>
      </c>
      <c r="L5" s="56" t="s">
        <v>282</v>
      </c>
    </row>
    <row r="6" spans="1:19" x14ac:dyDescent="0.25">
      <c r="A6" s="141" t="s">
        <v>19</v>
      </c>
      <c r="B6" s="122"/>
      <c r="C6" s="122"/>
      <c r="D6" s="122"/>
      <c r="E6" s="122"/>
      <c r="F6" s="122"/>
      <c r="G6" s="141" t="s">
        <v>10</v>
      </c>
      <c r="H6" s="122"/>
      <c r="I6" s="38"/>
      <c r="J6" s="38"/>
      <c r="K6" s="39"/>
      <c r="L6" s="39"/>
    </row>
    <row r="7" spans="1:19" x14ac:dyDescent="0.25">
      <c r="A7" s="139" t="s">
        <v>230</v>
      </c>
      <c r="B7" s="122"/>
      <c r="C7" s="122"/>
      <c r="D7" s="122"/>
      <c r="E7" s="122"/>
      <c r="F7" s="122"/>
      <c r="G7" s="140">
        <v>503370.5</v>
      </c>
      <c r="H7" s="122"/>
      <c r="I7" s="40">
        <f>I8+I10+I12+I19+I21+I27+I29+I33+I36</f>
        <v>2942855</v>
      </c>
      <c r="J7" s="22">
        <f>J8+J10+J12+J19+J21+J27+J29+J33+J36</f>
        <v>1013679.0100000001</v>
      </c>
      <c r="K7" s="41">
        <f>J7/I7</f>
        <v>0.3444542833404976</v>
      </c>
      <c r="L7" s="41">
        <f>J7/G7</f>
        <v>2.0137831080685102</v>
      </c>
    </row>
    <row r="8" spans="1:19" x14ac:dyDescent="0.25">
      <c r="A8" s="144" t="s">
        <v>231</v>
      </c>
      <c r="B8" s="127"/>
      <c r="C8" s="127"/>
      <c r="D8" s="127"/>
      <c r="E8" s="127"/>
      <c r="F8" s="127"/>
      <c r="G8" s="145">
        <v>95252.91</v>
      </c>
      <c r="H8" s="122"/>
      <c r="I8" s="42">
        <v>594205</v>
      </c>
      <c r="J8" s="45">
        <v>254437.38</v>
      </c>
      <c r="K8" s="41">
        <f t="shared" ref="K8:K41" si="0">J8/I8</f>
        <v>0.42819797881202615</v>
      </c>
      <c r="L8" s="41">
        <f t="shared" ref="L8:L41" si="1">J8/G8</f>
        <v>2.6711769750656438</v>
      </c>
      <c r="Q8" s="92"/>
    </row>
    <row r="9" spans="1:19" x14ac:dyDescent="0.25">
      <c r="A9" s="146" t="s">
        <v>232</v>
      </c>
      <c r="B9" s="127"/>
      <c r="C9" s="127"/>
      <c r="D9" s="127"/>
      <c r="E9" s="127"/>
      <c r="F9" s="127"/>
      <c r="G9" s="147">
        <v>95252.91</v>
      </c>
      <c r="H9" s="122"/>
      <c r="I9" s="44">
        <v>594205</v>
      </c>
      <c r="J9" s="45">
        <v>254437.38</v>
      </c>
      <c r="K9" s="41">
        <f t="shared" si="0"/>
        <v>0.42819797881202615</v>
      </c>
      <c r="L9" s="41">
        <f t="shared" si="1"/>
        <v>2.6711769750656438</v>
      </c>
      <c r="O9" s="19"/>
      <c r="Q9" s="92"/>
      <c r="R9" s="19"/>
    </row>
    <row r="10" spans="1:19" x14ac:dyDescent="0.25">
      <c r="A10" s="144" t="s">
        <v>233</v>
      </c>
      <c r="B10" s="127"/>
      <c r="C10" s="127"/>
      <c r="D10" s="127"/>
      <c r="E10" s="127"/>
      <c r="F10" s="127"/>
      <c r="G10" s="145">
        <v>25000</v>
      </c>
      <c r="H10" s="122"/>
      <c r="I10" s="46">
        <v>75000</v>
      </c>
      <c r="J10" s="43">
        <v>30000</v>
      </c>
      <c r="K10" s="41">
        <f t="shared" si="0"/>
        <v>0.4</v>
      </c>
      <c r="L10" s="41">
        <f t="shared" si="1"/>
        <v>1.2</v>
      </c>
      <c r="Q10" s="92"/>
    </row>
    <row r="11" spans="1:19" x14ac:dyDescent="0.25">
      <c r="A11" s="146" t="s">
        <v>234</v>
      </c>
      <c r="B11" s="127"/>
      <c r="C11" s="127"/>
      <c r="D11" s="127"/>
      <c r="E11" s="127"/>
      <c r="F11" s="127"/>
      <c r="G11" s="147">
        <v>25000</v>
      </c>
      <c r="H11" s="122"/>
      <c r="I11" s="47">
        <v>75000</v>
      </c>
      <c r="J11" s="47">
        <v>30000</v>
      </c>
      <c r="K11" s="41">
        <f t="shared" si="0"/>
        <v>0.4</v>
      </c>
      <c r="L11" s="41">
        <f t="shared" si="1"/>
        <v>1.2</v>
      </c>
      <c r="Q11" s="92"/>
      <c r="R11" s="19"/>
    </row>
    <row r="12" spans="1:19" x14ac:dyDescent="0.25">
      <c r="A12" s="144" t="s">
        <v>235</v>
      </c>
      <c r="B12" s="127"/>
      <c r="C12" s="127"/>
      <c r="D12" s="127"/>
      <c r="E12" s="127"/>
      <c r="F12" s="127"/>
      <c r="G12" s="145">
        <v>23215.360000000001</v>
      </c>
      <c r="H12" s="122"/>
      <c r="I12" s="42">
        <v>245500</v>
      </c>
      <c r="J12" s="93">
        <v>27794.01</v>
      </c>
      <c r="K12" s="41">
        <f t="shared" si="0"/>
        <v>0.11321389002036659</v>
      </c>
      <c r="L12" s="41">
        <f t="shared" si="1"/>
        <v>1.1972250268787561</v>
      </c>
      <c r="Q12" s="92"/>
    </row>
    <row r="13" spans="1:19" x14ac:dyDescent="0.25">
      <c r="A13" s="148" t="s">
        <v>473</v>
      </c>
      <c r="B13" s="148"/>
      <c r="C13" s="148"/>
      <c r="D13" s="148"/>
      <c r="E13" s="148"/>
      <c r="F13" s="148"/>
      <c r="G13" s="148"/>
      <c r="H13" s="148"/>
      <c r="I13" s="42"/>
      <c r="J13" s="99">
        <v>14960</v>
      </c>
      <c r="K13" s="41"/>
      <c r="L13" s="41"/>
      <c r="N13" s="19"/>
      <c r="Q13" s="92"/>
    </row>
    <row r="14" spans="1:19" ht="28.5" customHeight="1" x14ac:dyDescent="0.25">
      <c r="A14" s="146" t="s">
        <v>236</v>
      </c>
      <c r="B14" s="127"/>
      <c r="C14" s="127"/>
      <c r="D14" s="127"/>
      <c r="E14" s="127"/>
      <c r="F14" s="127"/>
      <c r="G14" s="147">
        <v>16356.38</v>
      </c>
      <c r="H14" s="122"/>
      <c r="I14" s="45">
        <v>55000</v>
      </c>
      <c r="J14" s="45">
        <v>2839.19</v>
      </c>
      <c r="K14" s="41">
        <f t="shared" si="0"/>
        <v>5.1621636363636363E-2</v>
      </c>
      <c r="L14" s="41">
        <f t="shared" si="1"/>
        <v>0.17358302998585262</v>
      </c>
      <c r="N14" s="19"/>
      <c r="Q14" s="92"/>
    </row>
    <row r="15" spans="1:19" x14ac:dyDescent="0.25">
      <c r="A15" s="146" t="s">
        <v>237</v>
      </c>
      <c r="B15" s="127"/>
      <c r="C15" s="127"/>
      <c r="D15" s="127"/>
      <c r="E15" s="127"/>
      <c r="F15" s="127"/>
      <c r="G15" s="147"/>
      <c r="H15" s="122"/>
      <c r="I15" s="45">
        <v>23500</v>
      </c>
      <c r="J15" s="45">
        <v>0</v>
      </c>
      <c r="K15" s="41">
        <f t="shared" si="0"/>
        <v>0</v>
      </c>
      <c r="L15" s="41"/>
      <c r="N15" s="19"/>
      <c r="Q15" s="92"/>
    </row>
    <row r="16" spans="1:19" x14ac:dyDescent="0.25">
      <c r="A16" s="146" t="s">
        <v>238</v>
      </c>
      <c r="B16" s="127"/>
      <c r="C16" s="127"/>
      <c r="D16" s="127"/>
      <c r="E16" s="127"/>
      <c r="F16" s="127"/>
      <c r="G16" s="147"/>
      <c r="H16" s="122"/>
      <c r="I16" s="45">
        <v>90000</v>
      </c>
      <c r="J16" s="45">
        <v>5994.82</v>
      </c>
      <c r="K16" s="41">
        <f t="shared" si="0"/>
        <v>6.6609111111111105E-2</v>
      </c>
      <c r="L16" s="41"/>
      <c r="Q16" s="96"/>
    </row>
    <row r="17" spans="1:19" x14ac:dyDescent="0.25">
      <c r="A17" s="146" t="s">
        <v>239</v>
      </c>
      <c r="B17" s="127"/>
      <c r="C17" s="127"/>
      <c r="D17" s="127"/>
      <c r="E17" s="127"/>
      <c r="F17" s="127"/>
      <c r="G17" s="147">
        <v>6858.98</v>
      </c>
      <c r="H17" s="122"/>
      <c r="I17" s="45">
        <v>12000</v>
      </c>
      <c r="J17" s="45">
        <v>4000</v>
      </c>
      <c r="K17" s="41">
        <f t="shared" si="0"/>
        <v>0.33333333333333331</v>
      </c>
      <c r="L17" s="41">
        <f t="shared" si="1"/>
        <v>0.58317709047117794</v>
      </c>
      <c r="N17" s="19"/>
      <c r="Q17" s="96"/>
    </row>
    <row r="18" spans="1:19" x14ac:dyDescent="0.25">
      <c r="A18" s="146" t="s">
        <v>240</v>
      </c>
      <c r="B18" s="127"/>
      <c r="C18" s="127"/>
      <c r="D18" s="127"/>
      <c r="E18" s="127"/>
      <c r="F18" s="127"/>
      <c r="G18" s="147" t="s">
        <v>19</v>
      </c>
      <c r="H18" s="122"/>
      <c r="I18" s="45">
        <v>65000</v>
      </c>
      <c r="J18" s="45">
        <v>0</v>
      </c>
      <c r="K18" s="41">
        <f t="shared" si="0"/>
        <v>0</v>
      </c>
      <c r="L18" s="41"/>
      <c r="Q18" s="96"/>
    </row>
    <row r="19" spans="1:19" x14ac:dyDescent="0.25">
      <c r="A19" s="144" t="s">
        <v>241</v>
      </c>
      <c r="B19" s="127"/>
      <c r="C19" s="127"/>
      <c r="D19" s="127"/>
      <c r="E19" s="127"/>
      <c r="F19" s="127"/>
      <c r="G19" s="145">
        <v>39292.43</v>
      </c>
      <c r="H19" s="122"/>
      <c r="I19" s="46">
        <v>65000</v>
      </c>
      <c r="J19" s="43">
        <v>73626.75</v>
      </c>
      <c r="K19" s="41">
        <f t="shared" si="0"/>
        <v>1.1327192307692309</v>
      </c>
      <c r="L19" s="41">
        <f t="shared" si="1"/>
        <v>1.8738151343655762</v>
      </c>
    </row>
    <row r="20" spans="1:19" ht="33" customHeight="1" x14ac:dyDescent="0.25">
      <c r="A20" s="146" t="s">
        <v>242</v>
      </c>
      <c r="B20" s="127"/>
      <c r="C20" s="127"/>
      <c r="D20" s="127"/>
      <c r="E20" s="127"/>
      <c r="F20" s="127"/>
      <c r="G20" s="147">
        <v>39292.43</v>
      </c>
      <c r="H20" s="122"/>
      <c r="I20" s="45">
        <v>65000</v>
      </c>
      <c r="J20" s="47">
        <v>73626.75</v>
      </c>
      <c r="K20" s="41">
        <f t="shared" si="0"/>
        <v>1.1327192307692309</v>
      </c>
      <c r="L20" s="41">
        <f t="shared" si="1"/>
        <v>1.8738151343655762</v>
      </c>
      <c r="S20" s="19"/>
    </row>
    <row r="21" spans="1:19" ht="27.75" customHeight="1" x14ac:dyDescent="0.25">
      <c r="A21" s="144" t="s">
        <v>243</v>
      </c>
      <c r="B21" s="127"/>
      <c r="C21" s="127"/>
      <c r="D21" s="127"/>
      <c r="E21" s="127"/>
      <c r="F21" s="127"/>
      <c r="G21" s="145">
        <v>68410.75</v>
      </c>
      <c r="H21" s="122"/>
      <c r="I21" s="42">
        <v>552600</v>
      </c>
      <c r="J21" s="43">
        <f>J22+J24+J25+J26+J23</f>
        <v>82197.2</v>
      </c>
      <c r="K21" s="41">
        <f t="shared" si="0"/>
        <v>0.14874629026420558</v>
      </c>
      <c r="L21" s="41">
        <f t="shared" si="1"/>
        <v>1.2015246141870977</v>
      </c>
    </row>
    <row r="22" spans="1:19" x14ac:dyDescent="0.25">
      <c r="A22" s="146" t="s">
        <v>244</v>
      </c>
      <c r="B22" s="127"/>
      <c r="C22" s="127"/>
      <c r="D22" s="127"/>
      <c r="E22" s="127"/>
      <c r="F22" s="127"/>
      <c r="G22" s="147">
        <v>41515.21</v>
      </c>
      <c r="H22" s="122"/>
      <c r="I22" s="44">
        <v>266000</v>
      </c>
      <c r="J22" s="45">
        <v>56673.49</v>
      </c>
      <c r="K22" s="41">
        <f t="shared" si="0"/>
        <v>0.21305823308270677</v>
      </c>
      <c r="L22" s="41">
        <f t="shared" si="1"/>
        <v>1.3651259381802476</v>
      </c>
    </row>
    <row r="23" spans="1:19" x14ac:dyDescent="0.25">
      <c r="A23" s="146" t="s">
        <v>245</v>
      </c>
      <c r="B23" s="127"/>
      <c r="C23" s="127"/>
      <c r="D23" s="127"/>
      <c r="E23" s="127"/>
      <c r="F23" s="127"/>
      <c r="G23" s="147" t="s">
        <v>19</v>
      </c>
      <c r="H23" s="122"/>
      <c r="I23" s="45">
        <v>9000</v>
      </c>
      <c r="J23" s="45">
        <v>0</v>
      </c>
      <c r="K23" s="41">
        <f t="shared" si="0"/>
        <v>0</v>
      </c>
      <c r="L23" s="41"/>
    </row>
    <row r="24" spans="1:19" x14ac:dyDescent="0.25">
      <c r="A24" s="146" t="s">
        <v>246</v>
      </c>
      <c r="B24" s="127"/>
      <c r="C24" s="127"/>
      <c r="D24" s="127"/>
      <c r="E24" s="127"/>
      <c r="F24" s="127"/>
      <c r="G24" s="147"/>
      <c r="H24" s="122"/>
      <c r="I24" s="45">
        <v>70000</v>
      </c>
      <c r="J24" s="45">
        <v>3927.48</v>
      </c>
      <c r="K24" s="41">
        <f t="shared" si="0"/>
        <v>5.6106857142857146E-2</v>
      </c>
      <c r="L24" s="41"/>
    </row>
    <row r="25" spans="1:19" x14ac:dyDescent="0.25">
      <c r="A25" s="146" t="s">
        <v>247</v>
      </c>
      <c r="B25" s="127"/>
      <c r="C25" s="127"/>
      <c r="D25" s="127"/>
      <c r="E25" s="127"/>
      <c r="F25" s="127"/>
      <c r="G25" s="147">
        <v>15645.54</v>
      </c>
      <c r="H25" s="122"/>
      <c r="I25" s="45">
        <v>80000</v>
      </c>
      <c r="J25" s="45">
        <v>18165.37</v>
      </c>
      <c r="K25" s="41">
        <f t="shared" si="0"/>
        <v>0.22706712499999998</v>
      </c>
      <c r="L25" s="41">
        <f t="shared" si="1"/>
        <v>1.1610574003837515</v>
      </c>
    </row>
    <row r="26" spans="1:19" ht="27" customHeight="1" x14ac:dyDescent="0.25">
      <c r="A26" s="146" t="s">
        <v>248</v>
      </c>
      <c r="B26" s="127"/>
      <c r="C26" s="127"/>
      <c r="D26" s="127"/>
      <c r="E26" s="127"/>
      <c r="F26" s="127"/>
      <c r="G26" s="147">
        <v>11250</v>
      </c>
      <c r="H26" s="122"/>
      <c r="I26" s="44">
        <v>127600</v>
      </c>
      <c r="J26" s="45">
        <v>3430.86</v>
      </c>
      <c r="K26" s="41">
        <f t="shared" si="0"/>
        <v>2.6887617554858936E-2</v>
      </c>
      <c r="L26" s="41">
        <f t="shared" si="1"/>
        <v>0.30496533333333337</v>
      </c>
    </row>
    <row r="27" spans="1:19" x14ac:dyDescent="0.25">
      <c r="A27" s="144" t="s">
        <v>249</v>
      </c>
      <c r="B27" s="127"/>
      <c r="C27" s="127"/>
      <c r="D27" s="127"/>
      <c r="E27" s="127"/>
      <c r="F27" s="127"/>
      <c r="G27" s="145">
        <v>2709.6</v>
      </c>
      <c r="H27" s="122"/>
      <c r="I27" s="42">
        <v>18350</v>
      </c>
      <c r="J27" s="43">
        <v>872.05</v>
      </c>
      <c r="K27" s="41">
        <f t="shared" si="0"/>
        <v>4.752316076294278E-2</v>
      </c>
      <c r="L27" s="41">
        <f t="shared" si="1"/>
        <v>0.32183717153823443</v>
      </c>
    </row>
    <row r="28" spans="1:19" x14ac:dyDescent="0.25">
      <c r="A28" s="146" t="s">
        <v>250</v>
      </c>
      <c r="B28" s="127"/>
      <c r="C28" s="127"/>
      <c r="D28" s="127"/>
      <c r="E28" s="127"/>
      <c r="F28" s="127"/>
      <c r="G28" s="147">
        <v>2709.6</v>
      </c>
      <c r="H28" s="122"/>
      <c r="I28" s="44">
        <v>18350</v>
      </c>
      <c r="J28" s="45">
        <v>872.05</v>
      </c>
      <c r="K28" s="41">
        <f t="shared" si="0"/>
        <v>4.752316076294278E-2</v>
      </c>
      <c r="L28" s="41">
        <f t="shared" si="1"/>
        <v>0.32183717153823443</v>
      </c>
    </row>
    <row r="29" spans="1:19" x14ac:dyDescent="0.25">
      <c r="A29" s="144" t="s">
        <v>251</v>
      </c>
      <c r="B29" s="127"/>
      <c r="C29" s="127"/>
      <c r="D29" s="127"/>
      <c r="E29" s="127"/>
      <c r="F29" s="127"/>
      <c r="G29" s="145">
        <v>29061</v>
      </c>
      <c r="H29" s="122"/>
      <c r="I29" s="42">
        <v>64930</v>
      </c>
      <c r="J29" s="43">
        <f>J30+J31+J32</f>
        <v>47152.69</v>
      </c>
      <c r="K29" s="41">
        <f t="shared" si="0"/>
        <v>0.72620807022947798</v>
      </c>
      <c r="L29" s="41">
        <f t="shared" si="1"/>
        <v>1.6225418946354222</v>
      </c>
    </row>
    <row r="30" spans="1:19" x14ac:dyDescent="0.25">
      <c r="A30" s="146" t="s">
        <v>252</v>
      </c>
      <c r="B30" s="127"/>
      <c r="C30" s="127"/>
      <c r="D30" s="127"/>
      <c r="E30" s="127"/>
      <c r="F30" s="127"/>
      <c r="G30" s="147">
        <v>20461</v>
      </c>
      <c r="H30" s="122"/>
      <c r="I30" s="45">
        <v>33000</v>
      </c>
      <c r="J30" s="45">
        <v>26100</v>
      </c>
      <c r="K30" s="41">
        <f t="shared" si="0"/>
        <v>0.79090909090909089</v>
      </c>
      <c r="L30" s="41">
        <f t="shared" si="1"/>
        <v>1.2755974781291237</v>
      </c>
    </row>
    <row r="31" spans="1:19" x14ac:dyDescent="0.25">
      <c r="A31" s="146" t="s">
        <v>253</v>
      </c>
      <c r="B31" s="127"/>
      <c r="C31" s="127"/>
      <c r="D31" s="127"/>
      <c r="E31" s="127"/>
      <c r="F31" s="127"/>
      <c r="G31" s="147">
        <v>8600</v>
      </c>
      <c r="H31" s="122"/>
      <c r="I31" s="45">
        <v>18430</v>
      </c>
      <c r="J31" s="45">
        <v>21052.69</v>
      </c>
      <c r="K31" s="41">
        <f t="shared" si="0"/>
        <v>1.1423054801953336</v>
      </c>
      <c r="L31" s="41">
        <f t="shared" si="1"/>
        <v>2.4479872093023256</v>
      </c>
    </row>
    <row r="32" spans="1:19" ht="26.25" customHeight="1" x14ac:dyDescent="0.25">
      <c r="A32" s="146" t="s">
        <v>254</v>
      </c>
      <c r="B32" s="127"/>
      <c r="C32" s="127"/>
      <c r="D32" s="127"/>
      <c r="E32" s="127"/>
      <c r="F32" s="127"/>
      <c r="G32" s="147"/>
      <c r="H32" s="122"/>
      <c r="I32" s="45">
        <v>13500</v>
      </c>
      <c r="J32" s="45">
        <v>0</v>
      </c>
      <c r="K32" s="41">
        <f t="shared" si="0"/>
        <v>0</v>
      </c>
      <c r="L32" s="41"/>
    </row>
    <row r="33" spans="1:12" x14ac:dyDescent="0.25">
      <c r="A33" s="144" t="s">
        <v>255</v>
      </c>
      <c r="B33" s="127"/>
      <c r="C33" s="127"/>
      <c r="D33" s="127"/>
      <c r="E33" s="127"/>
      <c r="F33" s="127"/>
      <c r="G33" s="145">
        <v>204961.12</v>
      </c>
      <c r="H33" s="122"/>
      <c r="I33" s="42">
        <v>1281750</v>
      </c>
      <c r="J33" s="43">
        <f>J34+J35</f>
        <v>481094.5</v>
      </c>
      <c r="K33" s="41">
        <f t="shared" si="0"/>
        <v>0.3753419153501073</v>
      </c>
      <c r="L33" s="41">
        <f t="shared" si="1"/>
        <v>2.3472476145719736</v>
      </c>
    </row>
    <row r="34" spans="1:12" ht="24.75" customHeight="1" x14ac:dyDescent="0.25">
      <c r="A34" s="146" t="s">
        <v>256</v>
      </c>
      <c r="B34" s="127"/>
      <c r="C34" s="127"/>
      <c r="D34" s="127"/>
      <c r="E34" s="127"/>
      <c r="F34" s="127"/>
      <c r="G34" s="147">
        <v>26728.73</v>
      </c>
      <c r="H34" s="122"/>
      <c r="I34" s="44">
        <v>750000</v>
      </c>
      <c r="J34" s="45">
        <v>272053.28999999998</v>
      </c>
      <c r="K34" s="41">
        <f t="shared" si="0"/>
        <v>0.36273771999999999</v>
      </c>
      <c r="L34" s="41">
        <f t="shared" si="1"/>
        <v>10.178309631621104</v>
      </c>
    </row>
    <row r="35" spans="1:12" x14ac:dyDescent="0.25">
      <c r="A35" s="146" t="s">
        <v>257</v>
      </c>
      <c r="B35" s="127"/>
      <c r="C35" s="127"/>
      <c r="D35" s="127"/>
      <c r="E35" s="127"/>
      <c r="F35" s="127"/>
      <c r="G35" s="147">
        <v>178232.39</v>
      </c>
      <c r="H35" s="122"/>
      <c r="I35" s="44">
        <v>531750</v>
      </c>
      <c r="J35" s="45">
        <v>209041.21</v>
      </c>
      <c r="K35" s="41">
        <f t="shared" si="0"/>
        <v>0.39311934179595676</v>
      </c>
      <c r="L35" s="41">
        <f t="shared" si="1"/>
        <v>1.1728575821712315</v>
      </c>
    </row>
    <row r="36" spans="1:12" x14ac:dyDescent="0.25">
      <c r="A36" s="144" t="s">
        <v>258</v>
      </c>
      <c r="B36" s="127"/>
      <c r="C36" s="127"/>
      <c r="D36" s="127"/>
      <c r="E36" s="127"/>
      <c r="F36" s="127"/>
      <c r="G36" s="145">
        <v>15467.33</v>
      </c>
      <c r="H36" s="122"/>
      <c r="I36" s="42">
        <v>45520</v>
      </c>
      <c r="J36" s="43">
        <v>16504.43</v>
      </c>
      <c r="K36" s="41">
        <f t="shared" si="0"/>
        <v>0.36257535149384884</v>
      </c>
      <c r="L36" s="41">
        <f t="shared" si="1"/>
        <v>1.0670510036315253</v>
      </c>
    </row>
    <row r="37" spans="1:12" x14ac:dyDescent="0.25">
      <c r="A37" s="146" t="s">
        <v>259</v>
      </c>
      <c r="B37" s="127"/>
      <c r="C37" s="127"/>
      <c r="D37" s="127"/>
      <c r="E37" s="127"/>
      <c r="F37" s="127"/>
      <c r="G37" s="147">
        <v>9290.6299999999992</v>
      </c>
      <c r="H37" s="122"/>
      <c r="I37" s="45">
        <v>30000</v>
      </c>
      <c r="J37" s="45">
        <v>9720</v>
      </c>
      <c r="K37" s="41">
        <f t="shared" si="0"/>
        <v>0.32400000000000001</v>
      </c>
      <c r="L37" s="41">
        <f t="shared" si="1"/>
        <v>1.0462153804424459</v>
      </c>
    </row>
    <row r="38" spans="1:12" x14ac:dyDescent="0.25">
      <c r="A38" s="146" t="s">
        <v>260</v>
      </c>
      <c r="B38" s="127"/>
      <c r="C38" s="127"/>
      <c r="D38" s="127"/>
      <c r="E38" s="127"/>
      <c r="F38" s="127"/>
      <c r="G38" s="147"/>
      <c r="H38" s="122"/>
      <c r="I38" s="45"/>
      <c r="J38" s="45"/>
      <c r="K38" s="41"/>
      <c r="L38" s="41"/>
    </row>
    <row r="39" spans="1:12" ht="35.25" customHeight="1" x14ac:dyDescent="0.25">
      <c r="A39" s="146" t="s">
        <v>261</v>
      </c>
      <c r="B39" s="127"/>
      <c r="C39" s="127"/>
      <c r="D39" s="127"/>
      <c r="E39" s="127"/>
      <c r="F39" s="127"/>
      <c r="G39" s="147">
        <v>2710.75</v>
      </c>
      <c r="H39" s="122"/>
      <c r="I39" s="45">
        <v>5000</v>
      </c>
      <c r="J39" s="45">
        <v>1816.08</v>
      </c>
      <c r="K39" s="41">
        <f t="shared" si="0"/>
        <v>0.36321599999999998</v>
      </c>
      <c r="L39" s="41">
        <f t="shared" si="1"/>
        <v>0.66995480955455133</v>
      </c>
    </row>
    <row r="40" spans="1:12" ht="26.25" customHeight="1" x14ac:dyDescent="0.25">
      <c r="A40" s="146" t="s">
        <v>262</v>
      </c>
      <c r="B40" s="127"/>
      <c r="C40" s="127"/>
      <c r="D40" s="127"/>
      <c r="E40" s="127"/>
      <c r="F40" s="127"/>
      <c r="G40" s="147">
        <v>1600</v>
      </c>
      <c r="H40" s="122"/>
      <c r="I40" s="45">
        <v>1600</v>
      </c>
      <c r="J40" s="45">
        <v>2000</v>
      </c>
      <c r="K40" s="41">
        <f t="shared" si="0"/>
        <v>1.25</v>
      </c>
      <c r="L40" s="41">
        <f t="shared" si="1"/>
        <v>1.25</v>
      </c>
    </row>
    <row r="41" spans="1:12" ht="38.25" customHeight="1" x14ac:dyDescent="0.25">
      <c r="A41" s="146" t="s">
        <v>263</v>
      </c>
      <c r="B41" s="127"/>
      <c r="C41" s="127"/>
      <c r="D41" s="127"/>
      <c r="E41" s="127"/>
      <c r="F41" s="127"/>
      <c r="G41" s="147">
        <v>1865.95</v>
      </c>
      <c r="H41" s="122"/>
      <c r="I41" s="44">
        <v>8920</v>
      </c>
      <c r="J41" s="45">
        <v>2968.35</v>
      </c>
      <c r="K41" s="41">
        <f t="shared" si="0"/>
        <v>0.33277466367713004</v>
      </c>
      <c r="L41" s="41">
        <f t="shared" si="1"/>
        <v>1.5907982529006672</v>
      </c>
    </row>
  </sheetData>
  <mergeCells count="76">
    <mergeCell ref="A41:F41"/>
    <mergeCell ref="G41:H41"/>
    <mergeCell ref="A40:F40"/>
    <mergeCell ref="G40:H40"/>
    <mergeCell ref="A39:F39"/>
    <mergeCell ref="G39:H39"/>
    <mergeCell ref="A38:F38"/>
    <mergeCell ref="G38:H38"/>
    <mergeCell ref="A37:F37"/>
    <mergeCell ref="G37:H37"/>
    <mergeCell ref="A36:F36"/>
    <mergeCell ref="G36:H36"/>
    <mergeCell ref="A35:F35"/>
    <mergeCell ref="G35:H35"/>
    <mergeCell ref="A34:F34"/>
    <mergeCell ref="G34:H34"/>
    <mergeCell ref="A33:F33"/>
    <mergeCell ref="G33:H33"/>
    <mergeCell ref="A32:F32"/>
    <mergeCell ref="G32:H32"/>
    <mergeCell ref="A31:F31"/>
    <mergeCell ref="G31:H31"/>
    <mergeCell ref="A30:F30"/>
    <mergeCell ref="G30:H30"/>
    <mergeCell ref="A29:F29"/>
    <mergeCell ref="G29:H29"/>
    <mergeCell ref="A28:F28"/>
    <mergeCell ref="G28:H28"/>
    <mergeCell ref="A27:F27"/>
    <mergeCell ref="G27:H27"/>
    <mergeCell ref="A26:F26"/>
    <mergeCell ref="G26:H26"/>
    <mergeCell ref="A25:F25"/>
    <mergeCell ref="G25:H25"/>
    <mergeCell ref="A24:F24"/>
    <mergeCell ref="G24:H24"/>
    <mergeCell ref="A23:F23"/>
    <mergeCell ref="G23:H23"/>
    <mergeCell ref="A22:F22"/>
    <mergeCell ref="G22:H22"/>
    <mergeCell ref="A21:F21"/>
    <mergeCell ref="G21:H21"/>
    <mergeCell ref="A20:F20"/>
    <mergeCell ref="G20:H20"/>
    <mergeCell ref="A19:F19"/>
    <mergeCell ref="G19:H19"/>
    <mergeCell ref="A18:F18"/>
    <mergeCell ref="G18:H18"/>
    <mergeCell ref="A17:F17"/>
    <mergeCell ref="G17:H17"/>
    <mergeCell ref="A16:F16"/>
    <mergeCell ref="G16:H16"/>
    <mergeCell ref="A15:F15"/>
    <mergeCell ref="G15:H15"/>
    <mergeCell ref="A14:F14"/>
    <mergeCell ref="G14:H14"/>
    <mergeCell ref="A12:F12"/>
    <mergeCell ref="G12:H12"/>
    <mergeCell ref="A11:F11"/>
    <mergeCell ref="G11:H11"/>
    <mergeCell ref="A13:H13"/>
    <mergeCell ref="A10:F10"/>
    <mergeCell ref="G10:H10"/>
    <mergeCell ref="A9:F9"/>
    <mergeCell ref="G9:H9"/>
    <mergeCell ref="A8:F8"/>
    <mergeCell ref="G8:H8"/>
    <mergeCell ref="A7:F7"/>
    <mergeCell ref="G7:H7"/>
    <mergeCell ref="A6:F6"/>
    <mergeCell ref="G6:H6"/>
    <mergeCell ref="A2:B2"/>
    <mergeCell ref="A3:B3"/>
    <mergeCell ref="A4:P4"/>
    <mergeCell ref="A5:F5"/>
    <mergeCell ref="G5:H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D512-432D-4BC5-88B4-83843F4D8A6F}">
  <dimension ref="B4:Z23"/>
  <sheetViews>
    <sheetView workbookViewId="0">
      <selection activeCell="Q5" sqref="Q5"/>
    </sheetView>
  </sheetViews>
  <sheetFormatPr defaultRowHeight="15" x14ac:dyDescent="0.25"/>
  <cols>
    <col min="9" max="9" width="6.42578125" customWidth="1"/>
    <col min="10" max="11" width="9.140625" hidden="1" customWidth="1"/>
    <col min="12" max="12" width="16.7109375" customWidth="1"/>
    <col min="13" max="13" width="1.140625" hidden="1" customWidth="1"/>
    <col min="14" max="14" width="9.140625" hidden="1" customWidth="1"/>
    <col min="15" max="15" width="13.85546875" customWidth="1"/>
    <col min="16" max="16" width="16.42578125" bestFit="1" customWidth="1"/>
    <col min="17" max="17" width="15.85546875" bestFit="1" customWidth="1"/>
    <col min="19" max="19" width="14.28515625" customWidth="1"/>
  </cols>
  <sheetData>
    <row r="4" spans="2:26" x14ac:dyDescent="0.25">
      <c r="B4" s="122"/>
      <c r="C4" s="122"/>
      <c r="D4" t="s">
        <v>278</v>
      </c>
      <c r="X4" s="19"/>
      <c r="Y4" s="19"/>
      <c r="Z4" s="5"/>
    </row>
    <row r="5" spans="2:26" ht="59.25" customHeight="1" x14ac:dyDescent="0.25">
      <c r="B5" s="123" t="s">
        <v>264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32" t="s">
        <v>279</v>
      </c>
      <c r="O5" s="127"/>
      <c r="P5" s="22" t="s">
        <v>265</v>
      </c>
      <c r="Q5" s="22" t="s">
        <v>7</v>
      </c>
      <c r="R5" s="55" t="s">
        <v>280</v>
      </c>
      <c r="S5" s="55" t="s">
        <v>281</v>
      </c>
    </row>
    <row r="6" spans="2:26" ht="15" customHeight="1" x14ac:dyDescent="0.25">
      <c r="B6" s="115" t="s">
        <v>266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15" t="s">
        <v>10</v>
      </c>
      <c r="O6" s="122"/>
      <c r="P6" s="52">
        <v>2</v>
      </c>
      <c r="Q6" s="52">
        <v>3</v>
      </c>
      <c r="R6" s="53"/>
      <c r="S6" s="37"/>
    </row>
    <row r="7" spans="2:26" x14ac:dyDescent="0.25">
      <c r="B7" s="124" t="s">
        <v>20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5" t="s">
        <v>19</v>
      </c>
      <c r="O7" s="122"/>
      <c r="P7" s="19">
        <v>0</v>
      </c>
      <c r="Q7" s="19">
        <v>0</v>
      </c>
      <c r="R7" s="5"/>
      <c r="S7" s="16"/>
    </row>
    <row r="8" spans="2:26" x14ac:dyDescent="0.25">
      <c r="B8" s="124" t="s">
        <v>267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5" t="s">
        <v>19</v>
      </c>
      <c r="O8" s="122"/>
      <c r="P8" s="19">
        <v>0</v>
      </c>
      <c r="Q8" s="19">
        <v>0</v>
      </c>
      <c r="R8" s="5"/>
      <c r="S8" s="16"/>
    </row>
    <row r="9" spans="2:26" x14ac:dyDescent="0.25">
      <c r="B9" s="122" t="s">
        <v>268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49" t="s">
        <v>19</v>
      </c>
      <c r="O9" s="122"/>
      <c r="P9" s="19">
        <v>0</v>
      </c>
      <c r="Q9" s="19">
        <v>0</v>
      </c>
      <c r="R9" s="5"/>
      <c r="S9" s="16"/>
    </row>
    <row r="10" spans="2:26" x14ac:dyDescent="0.25">
      <c r="B10" s="122" t="s">
        <v>269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49" t="s">
        <v>19</v>
      </c>
      <c r="O10" s="122"/>
      <c r="P10" s="19">
        <v>0</v>
      </c>
      <c r="Q10" s="19">
        <v>0</v>
      </c>
      <c r="R10" s="5"/>
      <c r="S10" s="16"/>
    </row>
    <row r="11" spans="2:26" x14ac:dyDescent="0.25">
      <c r="B11" s="124" t="s">
        <v>21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5">
        <v>130647.78</v>
      </c>
      <c r="O11" s="122"/>
      <c r="P11" s="18">
        <v>173000</v>
      </c>
      <c r="Q11" s="18">
        <v>95522.96</v>
      </c>
      <c r="R11" s="5">
        <f>Q11/P11</f>
        <v>0.55215583815028901</v>
      </c>
      <c r="S11" s="16">
        <f t="shared" ref="S11:S23" si="0">Q11/N11</f>
        <v>0.73114874206052338</v>
      </c>
    </row>
    <row r="12" spans="2:26" x14ac:dyDescent="0.25">
      <c r="B12" s="124" t="s">
        <v>62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5">
        <v>130647.78</v>
      </c>
      <c r="O12" s="122"/>
      <c r="P12" s="18">
        <v>173000</v>
      </c>
      <c r="Q12" s="18">
        <v>95522.959999999992</v>
      </c>
      <c r="R12" s="5">
        <f t="shared" ref="R12:R23" si="1">Q12/P12</f>
        <v>0.55215583815028901</v>
      </c>
      <c r="S12" s="16">
        <f t="shared" si="0"/>
        <v>0.73114874206052327</v>
      </c>
    </row>
    <row r="13" spans="2:26" x14ac:dyDescent="0.25">
      <c r="B13" s="150" t="s">
        <v>270</v>
      </c>
      <c r="C13" s="151"/>
      <c r="D13" s="151"/>
      <c r="E13" s="151"/>
      <c r="F13" s="151"/>
      <c r="G13" s="151"/>
      <c r="H13" s="151"/>
      <c r="I13" s="151"/>
      <c r="J13" s="151"/>
      <c r="N13" s="14"/>
      <c r="P13" s="15">
        <v>143000</v>
      </c>
      <c r="Q13" s="15">
        <v>71466.12</v>
      </c>
      <c r="R13" s="5">
        <f t="shared" si="1"/>
        <v>0.49976307692307687</v>
      </c>
      <c r="S13" s="16"/>
    </row>
    <row r="14" spans="2:26" x14ac:dyDescent="0.25">
      <c r="B14" s="150" t="s">
        <v>271</v>
      </c>
      <c r="C14" s="150"/>
      <c r="D14" s="150"/>
      <c r="E14" s="150"/>
      <c r="F14" s="150"/>
      <c r="G14" s="150"/>
      <c r="H14" s="150"/>
      <c r="I14" s="150"/>
      <c r="J14" s="150"/>
      <c r="N14" s="14"/>
      <c r="P14" s="15">
        <v>30000</v>
      </c>
      <c r="Q14" s="15">
        <v>24056.84</v>
      </c>
      <c r="R14" s="5">
        <f t="shared" si="1"/>
        <v>0.80189466666666664</v>
      </c>
      <c r="S14" s="16"/>
    </row>
    <row r="15" spans="2:26" x14ac:dyDescent="0.25">
      <c r="B15" s="152" t="s">
        <v>272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4"/>
      <c r="P15" s="149">
        <v>0</v>
      </c>
      <c r="Q15" s="149">
        <v>0</v>
      </c>
      <c r="R15" s="5"/>
      <c r="S15" s="16"/>
    </row>
    <row r="16" spans="2:26" ht="15" customHeigh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49"/>
      <c r="O16" s="149"/>
      <c r="P16" s="149"/>
      <c r="Q16" s="149"/>
      <c r="R16" s="5"/>
      <c r="S16" s="16"/>
    </row>
    <row r="17" spans="2:19" x14ac:dyDescent="0.25">
      <c r="B17" s="153" t="s">
        <v>273</v>
      </c>
      <c r="C17" s="154"/>
      <c r="D17" s="154"/>
      <c r="E17" s="154"/>
      <c r="F17" s="154"/>
      <c r="G17" s="154"/>
      <c r="H17" s="154"/>
      <c r="I17" s="154"/>
      <c r="J17" s="154"/>
      <c r="K17" s="51"/>
      <c r="L17" s="51"/>
      <c r="M17" s="51"/>
      <c r="N17" s="50"/>
      <c r="O17" s="50"/>
      <c r="P17" s="15">
        <v>143000</v>
      </c>
      <c r="Q17" s="15">
        <v>71466.12</v>
      </c>
      <c r="R17" s="5">
        <f t="shared" si="1"/>
        <v>0.49976307692307687</v>
      </c>
      <c r="S17" s="16"/>
    </row>
    <row r="18" spans="2:19" ht="15" customHeight="1" x14ac:dyDescent="0.25">
      <c r="B18" s="153" t="s">
        <v>274</v>
      </c>
      <c r="C18" s="154"/>
      <c r="D18" s="154"/>
      <c r="E18" s="154"/>
      <c r="F18" s="154"/>
      <c r="G18" s="154"/>
      <c r="H18" s="154"/>
      <c r="I18" s="154"/>
      <c r="J18" s="154"/>
      <c r="K18" s="51"/>
      <c r="L18" s="51"/>
      <c r="M18" s="51"/>
      <c r="N18" s="50"/>
      <c r="O18" s="50"/>
      <c r="P18" s="15">
        <v>30000</v>
      </c>
      <c r="Q18" s="15">
        <v>24056.84</v>
      </c>
      <c r="R18" s="5">
        <f t="shared" si="1"/>
        <v>0.80189466666666664</v>
      </c>
      <c r="S18" s="16"/>
    </row>
    <row r="19" spans="2:19" ht="15" customHeight="1" x14ac:dyDescent="0.25">
      <c r="B19" s="155" t="s">
        <v>275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50"/>
      <c r="P19" s="149">
        <v>0</v>
      </c>
      <c r="Q19" s="149">
        <v>0</v>
      </c>
      <c r="R19" s="5"/>
      <c r="S19" s="16"/>
    </row>
    <row r="20" spans="2:19" ht="15" customHeigh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49">
        <v>55662</v>
      </c>
      <c r="O20" s="122"/>
      <c r="P20" s="149"/>
      <c r="Q20" s="149"/>
      <c r="R20" s="5"/>
      <c r="S20" s="16">
        <f t="shared" si="0"/>
        <v>0</v>
      </c>
    </row>
    <row r="21" spans="2:19" x14ac:dyDescent="0.25">
      <c r="B21" s="152" t="s">
        <v>276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50"/>
      <c r="P21" s="149">
        <v>0</v>
      </c>
      <c r="Q21" s="149">
        <v>0</v>
      </c>
      <c r="R21" s="5"/>
      <c r="S21" s="16"/>
    </row>
    <row r="22" spans="2:19" ht="15" customHeight="1" x14ac:dyDescent="0.25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49">
        <v>74985.78</v>
      </c>
      <c r="O22" s="122"/>
      <c r="P22" s="149"/>
      <c r="Q22" s="149"/>
      <c r="R22" s="5"/>
      <c r="S22" s="16">
        <f t="shared" si="0"/>
        <v>0</v>
      </c>
    </row>
    <row r="23" spans="2:19" x14ac:dyDescent="0.25">
      <c r="B23" s="133" t="s">
        <v>277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34">
        <v>-130647.78</v>
      </c>
      <c r="O23" s="122"/>
      <c r="P23" s="19">
        <v>-173000</v>
      </c>
      <c r="Q23" s="19">
        <v>-95522.96</v>
      </c>
      <c r="R23" s="5">
        <f t="shared" si="1"/>
        <v>0.55215583815028901</v>
      </c>
      <c r="S23" s="16">
        <f t="shared" si="0"/>
        <v>0.73114874206052338</v>
      </c>
    </row>
  </sheetData>
  <mergeCells count="35">
    <mergeCell ref="B23:M23"/>
    <mergeCell ref="N23:O23"/>
    <mergeCell ref="B21:M22"/>
    <mergeCell ref="P21:P22"/>
    <mergeCell ref="Q21:Q22"/>
    <mergeCell ref="N22:O22"/>
    <mergeCell ref="B17:J17"/>
    <mergeCell ref="B18:J18"/>
    <mergeCell ref="B19:M20"/>
    <mergeCell ref="P19:P20"/>
    <mergeCell ref="Q19:Q20"/>
    <mergeCell ref="N20:O20"/>
    <mergeCell ref="B13:J13"/>
    <mergeCell ref="B14:J14"/>
    <mergeCell ref="B15:M16"/>
    <mergeCell ref="P15:P16"/>
    <mergeCell ref="Q15:Q16"/>
    <mergeCell ref="N16:O16"/>
    <mergeCell ref="B12:M12"/>
    <mergeCell ref="N12:O12"/>
    <mergeCell ref="B11:M11"/>
    <mergeCell ref="N11:O11"/>
    <mergeCell ref="B10:M10"/>
    <mergeCell ref="N10:O10"/>
    <mergeCell ref="B9:M9"/>
    <mergeCell ref="N9:O9"/>
    <mergeCell ref="B8:M8"/>
    <mergeCell ref="N8:O8"/>
    <mergeCell ref="B7:M7"/>
    <mergeCell ref="N7:O7"/>
    <mergeCell ref="B6:M6"/>
    <mergeCell ref="N6:O6"/>
    <mergeCell ref="B4:C4"/>
    <mergeCell ref="B5:M5"/>
    <mergeCell ref="N5:O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ECDC-3464-4C77-9B78-15465D53DAFF}">
  <dimension ref="B2:Z23"/>
  <sheetViews>
    <sheetView workbookViewId="0">
      <selection activeCell="B9" sqref="B9:M9"/>
    </sheetView>
  </sheetViews>
  <sheetFormatPr defaultRowHeight="15" x14ac:dyDescent="0.25"/>
  <cols>
    <col min="6" max="6" width="4" customWidth="1"/>
    <col min="7" max="12" width="9.140625" hidden="1" customWidth="1"/>
    <col min="16" max="16" width="16.42578125" bestFit="1" customWidth="1"/>
    <col min="17" max="17" width="15.85546875" bestFit="1" customWidth="1"/>
    <col min="18" max="18" width="10.85546875" customWidth="1"/>
    <col min="19" max="19" width="9.42578125" customWidth="1"/>
  </cols>
  <sheetData>
    <row r="2" spans="2:26" x14ac:dyDescent="0.25">
      <c r="B2" t="s">
        <v>484</v>
      </c>
      <c r="X2" s="19"/>
      <c r="Y2" s="19"/>
      <c r="Z2" s="5"/>
    </row>
    <row r="3" spans="2:26" x14ac:dyDescent="0.25">
      <c r="X3" s="19"/>
      <c r="Y3" s="19"/>
      <c r="Z3" s="5"/>
    </row>
    <row r="4" spans="2:26" x14ac:dyDescent="0.25">
      <c r="X4" s="19"/>
      <c r="Y4" s="19"/>
      <c r="Z4" s="5"/>
    </row>
    <row r="5" spans="2:26" ht="77.25" x14ac:dyDescent="0.25">
      <c r="B5" s="123" t="s">
        <v>4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32" t="s">
        <v>279</v>
      </c>
      <c r="O5" s="127"/>
      <c r="P5" s="22" t="s">
        <v>265</v>
      </c>
      <c r="Q5" s="22" t="s">
        <v>7</v>
      </c>
      <c r="R5" s="62" t="s">
        <v>280</v>
      </c>
      <c r="S5" s="62" t="s">
        <v>281</v>
      </c>
    </row>
    <row r="6" spans="2:26" x14ac:dyDescent="0.25">
      <c r="B6" s="123" t="s">
        <v>266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 t="s">
        <v>10</v>
      </c>
      <c r="O6" s="122"/>
      <c r="P6" s="22"/>
      <c r="Q6" s="22"/>
      <c r="R6" s="41"/>
      <c r="S6" s="41"/>
    </row>
    <row r="7" spans="2:26" ht="18" x14ac:dyDescent="0.25">
      <c r="B7" s="133" t="s">
        <v>283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34" t="s">
        <v>19</v>
      </c>
      <c r="O7" s="122"/>
      <c r="P7" s="57"/>
      <c r="Q7" s="48"/>
      <c r="R7" s="58"/>
      <c r="S7" s="49"/>
    </row>
    <row r="8" spans="2:26" x14ac:dyDescent="0.25">
      <c r="B8" s="130" t="s">
        <v>284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31" t="s">
        <v>19</v>
      </c>
      <c r="O8" s="122"/>
      <c r="P8" s="32">
        <v>0</v>
      </c>
      <c r="Q8" s="32">
        <v>0</v>
      </c>
      <c r="R8" s="5"/>
    </row>
    <row r="9" spans="2:26" x14ac:dyDescent="0.25">
      <c r="B9" s="135" t="s">
        <v>285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56" t="s">
        <v>19</v>
      </c>
      <c r="O9" s="122"/>
      <c r="P9" s="60">
        <v>0</v>
      </c>
      <c r="Q9" s="60">
        <v>0</v>
      </c>
      <c r="R9" s="5"/>
    </row>
    <row r="10" spans="2:26" x14ac:dyDescent="0.25">
      <c r="B10" s="133" t="s">
        <v>286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34">
        <v>130647.78</v>
      </c>
      <c r="O10" s="122"/>
      <c r="P10" s="25">
        <f>P11</f>
        <v>173000</v>
      </c>
      <c r="Q10" s="25">
        <f>Q11</f>
        <v>95522.96</v>
      </c>
      <c r="R10" s="5">
        <f>Q10/P10</f>
        <v>0.55215583815028901</v>
      </c>
      <c r="S10" s="16">
        <f>Q10/N10</f>
        <v>0.73114874206052338</v>
      </c>
    </row>
    <row r="11" spans="2:26" x14ac:dyDescent="0.25">
      <c r="B11" s="130" t="s">
        <v>287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31">
        <v>55662</v>
      </c>
      <c r="O11" s="122"/>
      <c r="P11" s="27">
        <f>P12</f>
        <v>173000</v>
      </c>
      <c r="Q11" s="27">
        <f>Q12</f>
        <v>95522.96</v>
      </c>
      <c r="R11" s="5">
        <f t="shared" ref="R11:R12" si="0">Q11/P11</f>
        <v>0.55215583815028901</v>
      </c>
      <c r="S11" s="16">
        <f t="shared" ref="S11:S16" si="1">Q11/N11</f>
        <v>1.7161251841471741</v>
      </c>
    </row>
    <row r="12" spans="2:26" x14ac:dyDescent="0.25">
      <c r="B12" s="135" t="s">
        <v>288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56">
        <v>55662</v>
      </c>
      <c r="O12" s="122"/>
      <c r="P12" s="60">
        <v>173000</v>
      </c>
      <c r="Q12" s="60">
        <v>95522.96</v>
      </c>
      <c r="R12" s="5">
        <f t="shared" si="0"/>
        <v>0.55215583815028901</v>
      </c>
      <c r="S12" s="16">
        <f t="shared" si="1"/>
        <v>1.7161251841471741</v>
      </c>
    </row>
    <row r="13" spans="2:26" x14ac:dyDescent="0.25">
      <c r="B13" s="30" t="s">
        <v>289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59"/>
      <c r="O13" s="61"/>
      <c r="P13" s="60">
        <v>0</v>
      </c>
      <c r="Q13" s="60">
        <v>0</v>
      </c>
      <c r="R13" s="5"/>
      <c r="S13" s="16"/>
    </row>
    <row r="14" spans="2:26" x14ac:dyDescent="0.25">
      <c r="B14" s="157" t="s">
        <v>290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61"/>
      <c r="P14" s="60">
        <v>0</v>
      </c>
      <c r="Q14" s="60">
        <v>0</v>
      </c>
      <c r="R14" s="5"/>
      <c r="S14" s="16"/>
    </row>
    <row r="15" spans="2:26" x14ac:dyDescent="0.25">
      <c r="B15" s="130" t="s">
        <v>291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31">
        <v>74985.78</v>
      </c>
      <c r="O15" s="122"/>
      <c r="P15" s="27">
        <v>0</v>
      </c>
      <c r="Q15" s="27">
        <v>0</v>
      </c>
      <c r="R15" s="5"/>
      <c r="S15" s="16">
        <f t="shared" si="1"/>
        <v>0</v>
      </c>
    </row>
    <row r="16" spans="2:26" x14ac:dyDescent="0.25">
      <c r="B16" s="135" t="s">
        <v>292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56">
        <v>74985.78</v>
      </c>
      <c r="O16" s="122"/>
      <c r="P16" s="60">
        <v>0</v>
      </c>
      <c r="Q16" s="60">
        <v>0</v>
      </c>
      <c r="R16" s="5"/>
      <c r="S16" s="16">
        <f t="shared" si="1"/>
        <v>0</v>
      </c>
    </row>
    <row r="17" spans="2:19" x14ac:dyDescent="0.25">
      <c r="B17" s="30" t="s">
        <v>293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9"/>
      <c r="O17" s="61"/>
      <c r="P17" s="60">
        <v>0</v>
      </c>
      <c r="Q17" s="60">
        <v>0</v>
      </c>
      <c r="R17" s="5"/>
      <c r="S17" s="16"/>
    </row>
    <row r="18" spans="2:19" x14ac:dyDescent="0.25">
      <c r="R18" s="5"/>
    </row>
    <row r="19" spans="2:19" x14ac:dyDescent="0.25">
      <c r="R19" s="5"/>
    </row>
    <row r="20" spans="2:19" x14ac:dyDescent="0.25">
      <c r="R20" s="5"/>
    </row>
    <row r="21" spans="2:19" x14ac:dyDescent="0.25">
      <c r="R21" s="5"/>
    </row>
    <row r="22" spans="2:19" x14ac:dyDescent="0.25">
      <c r="R22" s="5"/>
    </row>
    <row r="23" spans="2:19" x14ac:dyDescent="0.25">
      <c r="R23" s="5"/>
    </row>
  </sheetData>
  <mergeCells count="21">
    <mergeCell ref="B16:M16"/>
    <mergeCell ref="N16:O16"/>
    <mergeCell ref="B14:N14"/>
    <mergeCell ref="B15:M15"/>
    <mergeCell ref="N15:O15"/>
    <mergeCell ref="B12:M12"/>
    <mergeCell ref="N12:O12"/>
    <mergeCell ref="B11:M11"/>
    <mergeCell ref="N11:O11"/>
    <mergeCell ref="B10:M10"/>
    <mergeCell ref="N10:O10"/>
    <mergeCell ref="B6:M6"/>
    <mergeCell ref="N6:O6"/>
    <mergeCell ref="B5:M5"/>
    <mergeCell ref="N5:O5"/>
    <mergeCell ref="B9:M9"/>
    <mergeCell ref="N9:O9"/>
    <mergeCell ref="B8:M8"/>
    <mergeCell ref="N8:O8"/>
    <mergeCell ref="B7:M7"/>
    <mergeCell ref="N7:O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11F9-70B2-436D-B4A1-497CD95C2BB4}">
  <dimension ref="A3:Y20"/>
  <sheetViews>
    <sheetView topLeftCell="B1" workbookViewId="0">
      <selection activeCell="R20" sqref="R20"/>
    </sheetView>
  </sheetViews>
  <sheetFormatPr defaultRowHeight="15" x14ac:dyDescent="0.25"/>
  <cols>
    <col min="1" max="1" width="9.140625" hidden="1" customWidth="1"/>
    <col min="6" max="6" width="1.28515625" customWidth="1"/>
    <col min="11" max="11" width="6.28515625" customWidth="1"/>
    <col min="12" max="12" width="3.28515625" customWidth="1"/>
    <col min="13" max="16" width="9.140625" hidden="1" customWidth="1"/>
    <col min="17" max="17" width="16.42578125" bestFit="1" customWidth="1"/>
    <col min="18" max="18" width="17.5703125" customWidth="1"/>
    <col min="21" max="21" width="10.140625" bestFit="1" customWidth="1"/>
  </cols>
  <sheetData>
    <row r="3" spans="2:25" x14ac:dyDescent="0.25">
      <c r="B3" s="124" t="s">
        <v>294</v>
      </c>
      <c r="C3" s="124"/>
      <c r="D3" s="8"/>
      <c r="E3" s="63"/>
      <c r="Y3" s="5"/>
    </row>
    <row r="4" spans="2:25" x14ac:dyDescent="0.25">
      <c r="B4" s="122"/>
      <c r="C4" s="122"/>
      <c r="I4" t="s">
        <v>295</v>
      </c>
      <c r="Y4" s="5"/>
    </row>
    <row r="5" spans="2:25" x14ac:dyDescent="0.25">
      <c r="B5" s="122"/>
      <c r="C5" s="122"/>
      <c r="Y5" s="5"/>
    </row>
    <row r="6" spans="2:25" x14ac:dyDescent="0.25">
      <c r="Y6" s="5"/>
    </row>
    <row r="7" spans="2:25" ht="30.75" customHeight="1" x14ac:dyDescent="0.25">
      <c r="B7" s="121" t="s">
        <v>314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Y7" s="5"/>
    </row>
    <row r="8" spans="2:25" ht="15.75" x14ac:dyDescent="0.25">
      <c r="B8" s="1"/>
      <c r="Y8" s="5"/>
    </row>
    <row r="9" spans="2:25" ht="18" x14ac:dyDescent="0.25">
      <c r="B9" s="160" t="s">
        <v>296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49"/>
      <c r="X9" s="49"/>
      <c r="Y9" s="58"/>
    </row>
    <row r="10" spans="2:25" x14ac:dyDescent="0.25">
      <c r="B10" s="14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Y10" s="5"/>
    </row>
    <row r="11" spans="2:25" x14ac:dyDescent="0.25">
      <c r="B11" s="142" t="s">
        <v>19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Y11" s="5"/>
    </row>
    <row r="12" spans="2:25" ht="39" x14ac:dyDescent="0.25">
      <c r="B12" s="141" t="s">
        <v>297</v>
      </c>
      <c r="C12" s="122"/>
      <c r="D12" s="122"/>
      <c r="E12" s="122"/>
      <c r="F12" s="122"/>
      <c r="G12" s="141" t="s">
        <v>298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64" t="s">
        <v>265</v>
      </c>
      <c r="R12" s="64" t="s">
        <v>7</v>
      </c>
      <c r="S12" s="55" t="s">
        <v>280</v>
      </c>
    </row>
    <row r="13" spans="2:25" x14ac:dyDescent="0.25">
      <c r="B13" s="141" t="s">
        <v>19</v>
      </c>
      <c r="C13" s="122"/>
      <c r="D13" s="122"/>
      <c r="E13" s="122"/>
      <c r="F13" s="122"/>
      <c r="G13" s="141" t="s">
        <v>19</v>
      </c>
      <c r="H13" s="122"/>
      <c r="I13" s="122"/>
      <c r="J13" s="122"/>
      <c r="K13" s="122"/>
      <c r="L13" s="122"/>
      <c r="M13" s="122"/>
      <c r="N13" s="122"/>
      <c r="O13" s="122"/>
      <c r="P13" s="122"/>
      <c r="Q13" s="64"/>
      <c r="R13" s="64"/>
      <c r="S13" s="41"/>
    </row>
    <row r="14" spans="2:25" x14ac:dyDescent="0.25">
      <c r="B14" s="159" t="s">
        <v>19</v>
      </c>
      <c r="C14" s="122"/>
      <c r="D14" s="122"/>
      <c r="E14" s="122"/>
      <c r="F14" s="122"/>
      <c r="G14" s="139" t="s">
        <v>299</v>
      </c>
      <c r="H14" s="122"/>
      <c r="I14" s="122"/>
      <c r="J14" s="122"/>
      <c r="K14" s="122"/>
      <c r="L14" s="122"/>
      <c r="M14" s="122"/>
      <c r="N14" s="122"/>
      <c r="O14" s="122"/>
      <c r="P14" s="122"/>
      <c r="Q14" s="65">
        <v>2942855</v>
      </c>
      <c r="R14" s="66">
        <f>R15+R18</f>
        <v>1013679.01</v>
      </c>
      <c r="S14" s="5">
        <f>R14/Q14</f>
        <v>0.3444542833404976</v>
      </c>
    </row>
    <row r="15" spans="2:25" x14ac:dyDescent="0.25">
      <c r="B15" s="163" t="s">
        <v>300</v>
      </c>
      <c r="C15" s="122"/>
      <c r="D15" s="122"/>
      <c r="E15" s="163" t="s">
        <v>301</v>
      </c>
      <c r="F15" s="122"/>
      <c r="G15" s="164" t="s">
        <v>302</v>
      </c>
      <c r="H15" s="122"/>
      <c r="I15" s="122"/>
      <c r="J15" s="122"/>
      <c r="K15" s="122"/>
      <c r="L15" s="122"/>
      <c r="M15" s="122"/>
      <c r="N15" s="122"/>
      <c r="O15" s="122"/>
      <c r="P15" s="122"/>
      <c r="Q15" s="67">
        <f>Q16</f>
        <v>235750</v>
      </c>
      <c r="R15" s="68">
        <f>R16</f>
        <v>118197.84</v>
      </c>
      <c r="S15" s="5">
        <f t="shared" ref="S15:S20" si="0">R15/Q15</f>
        <v>0.5013694167550371</v>
      </c>
      <c r="U15" s="19"/>
    </row>
    <row r="16" spans="2:25" x14ac:dyDescent="0.25">
      <c r="B16" s="161" t="s">
        <v>303</v>
      </c>
      <c r="C16" s="122"/>
      <c r="D16" s="122"/>
      <c r="E16" s="161" t="s">
        <v>304</v>
      </c>
      <c r="F16" s="122"/>
      <c r="G16" s="162" t="s">
        <v>305</v>
      </c>
      <c r="H16" s="122"/>
      <c r="I16" s="122"/>
      <c r="J16" s="122"/>
      <c r="K16" s="122"/>
      <c r="L16" s="122"/>
      <c r="M16" s="122"/>
      <c r="N16" s="122"/>
      <c r="O16" s="122"/>
      <c r="P16" s="122"/>
      <c r="Q16" s="69">
        <v>235750</v>
      </c>
      <c r="R16" s="70">
        <v>118197.84</v>
      </c>
      <c r="S16" s="5">
        <f t="shared" si="0"/>
        <v>0.5013694167550371</v>
      </c>
    </row>
    <row r="17" spans="2:19" x14ac:dyDescent="0.25">
      <c r="B17" s="165" t="s">
        <v>306</v>
      </c>
      <c r="C17" s="122"/>
      <c r="D17" s="122"/>
      <c r="E17" s="165" t="s">
        <v>307</v>
      </c>
      <c r="F17" s="122"/>
      <c r="G17" s="166" t="s">
        <v>308</v>
      </c>
      <c r="H17" s="122"/>
      <c r="I17" s="122"/>
      <c r="J17" s="122"/>
      <c r="K17" s="122"/>
      <c r="L17" s="122"/>
      <c r="M17" s="122"/>
      <c r="N17" s="122"/>
      <c r="O17" s="122"/>
      <c r="P17" s="122"/>
      <c r="Q17" s="71">
        <v>235750</v>
      </c>
      <c r="R17" s="72">
        <v>118197.84</v>
      </c>
      <c r="S17" s="5">
        <f t="shared" si="0"/>
        <v>0.5013694167550371</v>
      </c>
    </row>
    <row r="18" spans="2:19" x14ac:dyDescent="0.25">
      <c r="B18" s="161" t="s">
        <v>303</v>
      </c>
      <c r="C18" s="122"/>
      <c r="D18" s="122"/>
      <c r="E18" s="161" t="s">
        <v>309</v>
      </c>
      <c r="F18" s="122"/>
      <c r="G18" s="162" t="s">
        <v>310</v>
      </c>
      <c r="H18" s="122"/>
      <c r="I18" s="122"/>
      <c r="J18" s="122"/>
      <c r="K18" s="122"/>
      <c r="L18" s="122"/>
      <c r="M18" s="122"/>
      <c r="N18" s="122"/>
      <c r="O18" s="122"/>
      <c r="P18" s="122"/>
      <c r="Q18" s="69">
        <v>2707105</v>
      </c>
      <c r="R18" s="70">
        <f>R19+R20</f>
        <v>895481.17</v>
      </c>
      <c r="S18" s="5">
        <f t="shared" si="0"/>
        <v>0.33078922686781637</v>
      </c>
    </row>
    <row r="19" spans="2:19" x14ac:dyDescent="0.25">
      <c r="B19" s="165" t="s">
        <v>306</v>
      </c>
      <c r="C19" s="122"/>
      <c r="D19" s="122"/>
      <c r="E19" s="165" t="s">
        <v>311</v>
      </c>
      <c r="F19" s="122"/>
      <c r="G19" s="166" t="s">
        <v>310</v>
      </c>
      <c r="H19" s="122"/>
      <c r="I19" s="122"/>
      <c r="J19" s="122"/>
      <c r="K19" s="122"/>
      <c r="L19" s="122"/>
      <c r="M19" s="122"/>
      <c r="N19" s="122"/>
      <c r="O19" s="122"/>
      <c r="P19" s="122"/>
      <c r="Q19" s="71">
        <v>2259655</v>
      </c>
      <c r="R19" s="72">
        <v>657324.04</v>
      </c>
      <c r="S19" s="5">
        <f t="shared" si="0"/>
        <v>0.29089575178511767</v>
      </c>
    </row>
    <row r="20" spans="2:19" x14ac:dyDescent="0.25">
      <c r="B20" s="165" t="s">
        <v>306</v>
      </c>
      <c r="C20" s="122"/>
      <c r="D20" s="122"/>
      <c r="E20" s="165" t="s">
        <v>312</v>
      </c>
      <c r="F20" s="122"/>
      <c r="G20" s="166" t="s">
        <v>313</v>
      </c>
      <c r="H20" s="122"/>
      <c r="I20" s="122"/>
      <c r="J20" s="122"/>
      <c r="K20" s="122"/>
      <c r="L20" s="122"/>
      <c r="M20" s="122"/>
      <c r="N20" s="122"/>
      <c r="O20" s="122"/>
      <c r="P20" s="122"/>
      <c r="Q20" s="71">
        <f>Q18-Q19</f>
        <v>447450</v>
      </c>
      <c r="R20" s="72">
        <v>238157.13</v>
      </c>
      <c r="S20" s="5">
        <f t="shared" si="0"/>
        <v>0.53225417365068728</v>
      </c>
    </row>
  </sheetData>
  <mergeCells count="31">
    <mergeCell ref="B20:D20"/>
    <mergeCell ref="E20:F20"/>
    <mergeCell ref="G20:P20"/>
    <mergeCell ref="B19:D19"/>
    <mergeCell ref="E19:F19"/>
    <mergeCell ref="G19:P19"/>
    <mergeCell ref="B18:D18"/>
    <mergeCell ref="E18:F18"/>
    <mergeCell ref="G18:P18"/>
    <mergeCell ref="B17:D17"/>
    <mergeCell ref="E17:F17"/>
    <mergeCell ref="G17:P17"/>
    <mergeCell ref="B16:D16"/>
    <mergeCell ref="E16:F16"/>
    <mergeCell ref="G16:P16"/>
    <mergeCell ref="B15:D15"/>
    <mergeCell ref="E15:F15"/>
    <mergeCell ref="G15:P15"/>
    <mergeCell ref="B10:V10"/>
    <mergeCell ref="B3:C3"/>
    <mergeCell ref="B4:C4"/>
    <mergeCell ref="B5:C5"/>
    <mergeCell ref="B7:U7"/>
    <mergeCell ref="B9:V9"/>
    <mergeCell ref="B13:F13"/>
    <mergeCell ref="G13:P13"/>
    <mergeCell ref="B14:F14"/>
    <mergeCell ref="G14:P14"/>
    <mergeCell ref="B11:V11"/>
    <mergeCell ref="B12:F12"/>
    <mergeCell ref="G12:P1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D41B-D23F-48CC-9FFF-4292E3AED155}">
  <dimension ref="A2:N434"/>
  <sheetViews>
    <sheetView tabSelected="1" topLeftCell="B1" workbookViewId="0">
      <selection activeCell="C431" sqref="C431"/>
    </sheetView>
  </sheetViews>
  <sheetFormatPr defaultRowHeight="15" x14ac:dyDescent="0.25"/>
  <cols>
    <col min="1" max="1" width="9.140625" hidden="1" customWidth="1"/>
    <col min="2" max="2" width="5.42578125" customWidth="1"/>
    <col min="3" max="3" width="99.42578125" customWidth="1"/>
    <col min="4" max="4" width="43.7109375" customWidth="1"/>
    <col min="5" max="5" width="26.28515625" bestFit="1" customWidth="1"/>
    <col min="6" max="6" width="16.28515625" style="19" customWidth="1"/>
    <col min="9" max="9" width="16.28515625" bestFit="1" customWidth="1"/>
  </cols>
  <sheetData>
    <row r="2" spans="2:14" x14ac:dyDescent="0.25">
      <c r="B2" s="120" t="s">
        <v>315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2:14" x14ac:dyDescent="0.25">
      <c r="B3" s="34" t="s">
        <v>19</v>
      </c>
      <c r="C3" s="34"/>
      <c r="D3" s="34"/>
      <c r="E3" s="34"/>
      <c r="F3" s="91"/>
      <c r="G3" s="73"/>
      <c r="H3" s="34"/>
      <c r="I3" s="34"/>
      <c r="J3" s="34"/>
      <c r="K3" s="34"/>
      <c r="L3" s="34"/>
      <c r="M3" s="34"/>
      <c r="N3" s="34"/>
    </row>
    <row r="4" spans="2:14" ht="20.25" x14ac:dyDescent="0.3">
      <c r="B4" s="74"/>
      <c r="C4" s="74"/>
      <c r="D4" s="74"/>
      <c r="E4" s="75"/>
      <c r="F4" s="75"/>
      <c r="G4" s="39"/>
    </row>
    <row r="5" spans="2:14" ht="20.25" x14ac:dyDescent="0.3">
      <c r="B5" s="74"/>
      <c r="C5" s="74"/>
      <c r="D5" s="74"/>
      <c r="E5" s="75"/>
      <c r="F5" s="75"/>
      <c r="G5" s="39"/>
    </row>
    <row r="6" spans="2:14" ht="40.5" x14ac:dyDescent="0.3">
      <c r="B6" s="76" t="s">
        <v>31</v>
      </c>
      <c r="C6" s="76" t="s">
        <v>32</v>
      </c>
      <c r="D6" s="76" t="s">
        <v>33</v>
      </c>
      <c r="E6" s="75" t="s">
        <v>265</v>
      </c>
      <c r="F6" s="112" t="s">
        <v>7</v>
      </c>
      <c r="G6" s="37" t="s">
        <v>8</v>
      </c>
      <c r="H6" s="49"/>
      <c r="I6" s="49"/>
      <c r="J6" s="49"/>
      <c r="K6" s="49"/>
      <c r="L6" s="49"/>
      <c r="M6" s="49"/>
      <c r="N6" s="49"/>
    </row>
    <row r="7" spans="2:14" ht="20.25" x14ac:dyDescent="0.3">
      <c r="B7" s="76"/>
      <c r="C7" s="76"/>
      <c r="D7" s="76"/>
      <c r="E7" s="75"/>
      <c r="F7" s="75"/>
      <c r="G7" s="39"/>
    </row>
    <row r="8" spans="2:14" ht="18.75" x14ac:dyDescent="0.3">
      <c r="B8" s="77"/>
      <c r="C8" s="77" t="s">
        <v>40</v>
      </c>
      <c r="D8" s="77"/>
      <c r="E8" s="78">
        <v>2932855</v>
      </c>
      <c r="F8" s="78">
        <f>F12+F16+F25+F29+F33+F37+F42+F53+F61+F65+F71+F76+F86+F90+F94+F98+F102+F120+F126+F130+F136+F142+F146+F162+F166+F172+F176+F180+F184+F188+F196+F204+F256+F264+F268+F280+F284+F292+F296+F308+F314+F318+F330+F334+F340+F350+F354+F358+F374+F378+F406+F409</f>
        <v>1013679.0099999998</v>
      </c>
      <c r="G8" s="41">
        <f>F8/E8</f>
        <v>0.34562875082470829</v>
      </c>
    </row>
    <row r="9" spans="2:14" x14ac:dyDescent="0.25">
      <c r="B9" s="79">
        <v>5</v>
      </c>
      <c r="C9" s="79" t="s">
        <v>386</v>
      </c>
      <c r="D9" s="79" t="s">
        <v>42</v>
      </c>
      <c r="E9" s="80">
        <v>40000</v>
      </c>
      <c r="F9" s="98">
        <v>0</v>
      </c>
      <c r="G9" s="41">
        <f t="shared" ref="G9:G72" si="0">F9/E9</f>
        <v>0</v>
      </c>
    </row>
    <row r="10" spans="2:14" x14ac:dyDescent="0.25">
      <c r="B10" s="79">
        <v>5</v>
      </c>
      <c r="C10" s="79" t="s">
        <v>386</v>
      </c>
      <c r="D10" s="79" t="s">
        <v>44</v>
      </c>
      <c r="E10" s="80">
        <v>40000</v>
      </c>
      <c r="F10" s="98">
        <v>0</v>
      </c>
      <c r="G10" s="41">
        <f t="shared" si="0"/>
        <v>0</v>
      </c>
    </row>
    <row r="11" spans="2:14" x14ac:dyDescent="0.25">
      <c r="B11" s="54"/>
      <c r="C11" s="54"/>
      <c r="D11" s="54" t="s">
        <v>316</v>
      </c>
      <c r="E11" s="54"/>
      <c r="F11" s="15"/>
      <c r="G11" s="41">
        <v>0</v>
      </c>
    </row>
    <row r="12" spans="2:14" x14ac:dyDescent="0.25">
      <c r="B12" s="81"/>
      <c r="C12" s="81" t="s">
        <v>317</v>
      </c>
      <c r="D12" s="81" t="s">
        <v>316</v>
      </c>
      <c r="E12" s="82">
        <v>40000</v>
      </c>
      <c r="F12" s="89">
        <v>0</v>
      </c>
      <c r="G12" s="41">
        <f t="shared" si="0"/>
        <v>0</v>
      </c>
    </row>
    <row r="13" spans="2:14" x14ac:dyDescent="0.25">
      <c r="B13" s="79">
        <v>5</v>
      </c>
      <c r="C13" s="79" t="s">
        <v>387</v>
      </c>
      <c r="D13" s="79" t="s">
        <v>42</v>
      </c>
      <c r="E13" s="80">
        <v>20000</v>
      </c>
      <c r="F13" s="98">
        <v>0</v>
      </c>
      <c r="G13" s="41">
        <f t="shared" si="0"/>
        <v>0</v>
      </c>
    </row>
    <row r="14" spans="2:14" x14ac:dyDescent="0.25">
      <c r="B14" s="79">
        <v>5</v>
      </c>
      <c r="C14" s="79" t="s">
        <v>387</v>
      </c>
      <c r="D14" s="79" t="s">
        <v>44</v>
      </c>
      <c r="E14" s="80">
        <v>20000</v>
      </c>
      <c r="F14" s="98">
        <v>0</v>
      </c>
      <c r="G14" s="41">
        <f t="shared" si="0"/>
        <v>0</v>
      </c>
    </row>
    <row r="15" spans="2:14" x14ac:dyDescent="0.25">
      <c r="B15" s="54"/>
      <c r="C15" s="54"/>
      <c r="D15" s="54" t="s">
        <v>316</v>
      </c>
      <c r="E15" s="54"/>
      <c r="F15" s="15"/>
      <c r="G15" s="41">
        <v>0</v>
      </c>
    </row>
    <row r="16" spans="2:14" x14ac:dyDescent="0.25">
      <c r="B16" s="81"/>
      <c r="C16" s="81" t="s">
        <v>317</v>
      </c>
      <c r="D16" s="81" t="s">
        <v>316</v>
      </c>
      <c r="E16" s="82">
        <v>20000</v>
      </c>
      <c r="F16" s="89">
        <v>0</v>
      </c>
      <c r="G16" s="41">
        <f t="shared" si="0"/>
        <v>0</v>
      </c>
    </row>
    <row r="17" spans="2:7" x14ac:dyDescent="0.25">
      <c r="B17" s="79">
        <v>1</v>
      </c>
      <c r="C17" s="79" t="s">
        <v>318</v>
      </c>
      <c r="D17" s="79" t="s">
        <v>47</v>
      </c>
      <c r="E17" s="80">
        <v>45250</v>
      </c>
      <c r="F17" s="98">
        <v>18613.73</v>
      </c>
      <c r="G17" s="41">
        <f t="shared" si="0"/>
        <v>0.41135314917127069</v>
      </c>
    </row>
    <row r="18" spans="2:7" x14ac:dyDescent="0.25">
      <c r="B18" s="79">
        <v>1</v>
      </c>
      <c r="C18" s="79" t="s">
        <v>318</v>
      </c>
      <c r="D18" s="79" t="s">
        <v>49</v>
      </c>
      <c r="E18" s="80">
        <v>10000</v>
      </c>
      <c r="F18" s="98">
        <v>1644.67</v>
      </c>
      <c r="G18" s="41">
        <f t="shared" si="0"/>
        <v>0.164467</v>
      </c>
    </row>
    <row r="19" spans="2:7" x14ac:dyDescent="0.25">
      <c r="B19" s="79">
        <v>1</v>
      </c>
      <c r="C19" s="79" t="s">
        <v>318</v>
      </c>
      <c r="D19" s="79" t="s">
        <v>50</v>
      </c>
      <c r="E19" s="80">
        <v>2000</v>
      </c>
      <c r="F19" s="98">
        <v>2064.84</v>
      </c>
      <c r="G19" s="41">
        <f t="shared" si="0"/>
        <v>1.0324200000000001</v>
      </c>
    </row>
    <row r="20" spans="2:7" x14ac:dyDescent="0.25">
      <c r="B20" s="79">
        <v>1</v>
      </c>
      <c r="C20" s="79" t="s">
        <v>318</v>
      </c>
      <c r="D20" s="79" t="s">
        <v>52</v>
      </c>
      <c r="E20" s="80">
        <v>19000</v>
      </c>
      <c r="F20" s="98">
        <v>10662.22</v>
      </c>
      <c r="G20" s="41">
        <f t="shared" si="0"/>
        <v>0.56116947368421044</v>
      </c>
    </row>
    <row r="21" spans="2:7" x14ac:dyDescent="0.25">
      <c r="B21" s="79">
        <v>1</v>
      </c>
      <c r="C21" s="79" t="s">
        <v>318</v>
      </c>
      <c r="D21" s="79" t="s">
        <v>53</v>
      </c>
      <c r="E21" s="80">
        <v>10000</v>
      </c>
      <c r="F21" s="98">
        <v>3328.38</v>
      </c>
      <c r="G21" s="41">
        <f t="shared" si="0"/>
        <v>0.33283800000000002</v>
      </c>
    </row>
    <row r="22" spans="2:7" x14ac:dyDescent="0.25">
      <c r="B22" s="79">
        <v>1</v>
      </c>
      <c r="C22" s="79" t="s">
        <v>318</v>
      </c>
      <c r="D22" s="79" t="s">
        <v>54</v>
      </c>
      <c r="E22" s="80">
        <v>3250</v>
      </c>
      <c r="F22" s="98">
        <v>663.62</v>
      </c>
      <c r="G22" s="41">
        <f t="shared" si="0"/>
        <v>0.20419076923076923</v>
      </c>
    </row>
    <row r="23" spans="2:7" x14ac:dyDescent="0.25">
      <c r="B23" s="79">
        <v>1</v>
      </c>
      <c r="C23" s="79" t="s">
        <v>318</v>
      </c>
      <c r="D23" s="79" t="s">
        <v>55</v>
      </c>
      <c r="E23" s="80">
        <v>1000</v>
      </c>
      <c r="F23" s="98">
        <v>250</v>
      </c>
      <c r="G23" s="41">
        <f t="shared" si="0"/>
        <v>0.25</v>
      </c>
    </row>
    <row r="24" spans="2:7" x14ac:dyDescent="0.25">
      <c r="B24" s="54"/>
      <c r="C24" s="54"/>
      <c r="D24" s="54" t="s">
        <v>316</v>
      </c>
      <c r="E24" s="54"/>
      <c r="F24" s="15"/>
      <c r="G24" s="41">
        <v>0</v>
      </c>
    </row>
    <row r="25" spans="2:7" x14ac:dyDescent="0.25">
      <c r="B25" s="81"/>
      <c r="C25" s="81" t="s">
        <v>317</v>
      </c>
      <c r="D25" s="81" t="s">
        <v>316</v>
      </c>
      <c r="E25" s="82">
        <v>45250</v>
      </c>
      <c r="F25" s="89">
        <v>18613.73</v>
      </c>
      <c r="G25" s="41">
        <f t="shared" si="0"/>
        <v>0.41135314917127069</v>
      </c>
    </row>
    <row r="26" spans="2:7" x14ac:dyDescent="0.25">
      <c r="B26" s="79">
        <v>1</v>
      </c>
      <c r="C26" s="79" t="s">
        <v>319</v>
      </c>
      <c r="D26" s="79" t="s">
        <v>47</v>
      </c>
      <c r="E26" s="80">
        <v>5000</v>
      </c>
      <c r="F26" s="98">
        <v>6429.03</v>
      </c>
      <c r="G26" s="41">
        <f t="shared" si="0"/>
        <v>1.285806</v>
      </c>
    </row>
    <row r="27" spans="2:7" x14ac:dyDescent="0.25">
      <c r="B27" s="79">
        <v>1</v>
      </c>
      <c r="C27" s="79" t="s">
        <v>319</v>
      </c>
      <c r="D27" s="79" t="s">
        <v>55</v>
      </c>
      <c r="E27" s="80">
        <v>5000</v>
      </c>
      <c r="F27" s="98">
        <v>6429.03</v>
      </c>
      <c r="G27" s="41">
        <f t="shared" si="0"/>
        <v>1.285806</v>
      </c>
    </row>
    <row r="28" spans="2:7" x14ac:dyDescent="0.25">
      <c r="B28" s="54"/>
      <c r="C28" s="54"/>
      <c r="D28" s="54" t="s">
        <v>316</v>
      </c>
      <c r="E28" s="54"/>
      <c r="F28" s="15"/>
      <c r="G28" s="41"/>
    </row>
    <row r="29" spans="2:7" x14ac:dyDescent="0.25">
      <c r="B29" s="81"/>
      <c r="C29" s="81" t="s">
        <v>317</v>
      </c>
      <c r="D29" s="81" t="s">
        <v>316</v>
      </c>
      <c r="E29" s="82">
        <v>5000</v>
      </c>
      <c r="F29" s="89">
        <v>6429.03</v>
      </c>
      <c r="G29" s="41">
        <f t="shared" si="0"/>
        <v>1.285806</v>
      </c>
    </row>
    <row r="30" spans="2:7" x14ac:dyDescent="0.25">
      <c r="B30" s="79">
        <v>1</v>
      </c>
      <c r="C30" s="79" t="s">
        <v>320</v>
      </c>
      <c r="D30" s="79" t="s">
        <v>58</v>
      </c>
      <c r="E30" s="80">
        <v>6500</v>
      </c>
      <c r="F30" s="98">
        <v>0</v>
      </c>
      <c r="G30" s="41">
        <f t="shared" si="0"/>
        <v>0</v>
      </c>
    </row>
    <row r="31" spans="2:7" x14ac:dyDescent="0.25">
      <c r="B31" s="79">
        <v>1</v>
      </c>
      <c r="C31" s="79" t="s">
        <v>320</v>
      </c>
      <c r="D31" s="79" t="s">
        <v>59</v>
      </c>
      <c r="E31" s="80">
        <v>6500</v>
      </c>
      <c r="F31" s="98">
        <v>0</v>
      </c>
      <c r="G31" s="41">
        <f t="shared" si="0"/>
        <v>0</v>
      </c>
    </row>
    <row r="32" spans="2:7" x14ac:dyDescent="0.25">
      <c r="B32" s="54"/>
      <c r="C32" s="54"/>
      <c r="D32" s="54" t="s">
        <v>316</v>
      </c>
      <c r="E32" s="54"/>
      <c r="F32" s="15"/>
      <c r="G32" s="41"/>
    </row>
    <row r="33" spans="2:7" x14ac:dyDescent="0.25">
      <c r="B33" s="81"/>
      <c r="C33" s="81" t="s">
        <v>317</v>
      </c>
      <c r="D33" s="81" t="s">
        <v>316</v>
      </c>
      <c r="E33" s="82">
        <v>6500</v>
      </c>
      <c r="F33" s="89">
        <v>0</v>
      </c>
      <c r="G33" s="41">
        <f t="shared" si="0"/>
        <v>0</v>
      </c>
    </row>
    <row r="34" spans="2:7" x14ac:dyDescent="0.25">
      <c r="B34" s="79">
        <v>1</v>
      </c>
      <c r="C34" s="79" t="s">
        <v>321</v>
      </c>
      <c r="D34" s="79" t="s">
        <v>58</v>
      </c>
      <c r="E34" s="80">
        <v>6000</v>
      </c>
      <c r="F34" s="98">
        <v>960.5</v>
      </c>
      <c r="G34" s="41">
        <f t="shared" si="0"/>
        <v>0.16008333333333333</v>
      </c>
    </row>
    <row r="35" spans="2:7" x14ac:dyDescent="0.25">
      <c r="B35" s="79">
        <v>1</v>
      </c>
      <c r="C35" s="79" t="s">
        <v>321</v>
      </c>
      <c r="D35" s="79" t="s">
        <v>59</v>
      </c>
      <c r="E35" s="80">
        <v>6000</v>
      </c>
      <c r="F35" s="98">
        <v>960.5</v>
      </c>
      <c r="G35" s="41">
        <f t="shared" si="0"/>
        <v>0.16008333333333333</v>
      </c>
    </row>
    <row r="36" spans="2:7" x14ac:dyDescent="0.25">
      <c r="B36" s="54"/>
      <c r="C36" s="54"/>
      <c r="D36" s="54" t="s">
        <v>316</v>
      </c>
      <c r="E36" s="54"/>
      <c r="F36" s="15"/>
      <c r="G36" s="41">
        <v>0</v>
      </c>
    </row>
    <row r="37" spans="2:7" x14ac:dyDescent="0.25">
      <c r="B37" s="81"/>
      <c r="C37" s="81" t="s">
        <v>317</v>
      </c>
      <c r="D37" s="81" t="s">
        <v>316</v>
      </c>
      <c r="E37" s="82">
        <v>6000</v>
      </c>
      <c r="F37" s="89">
        <v>960.5</v>
      </c>
      <c r="G37" s="41">
        <f t="shared" si="0"/>
        <v>0.16008333333333333</v>
      </c>
    </row>
    <row r="38" spans="2:7" x14ac:dyDescent="0.25">
      <c r="B38" s="79">
        <v>1</v>
      </c>
      <c r="C38" s="79" t="s">
        <v>322</v>
      </c>
      <c r="D38" s="79" t="s">
        <v>62</v>
      </c>
      <c r="E38" s="80">
        <v>173000</v>
      </c>
      <c r="F38" s="98">
        <v>95522.96</v>
      </c>
      <c r="G38" s="41">
        <f t="shared" si="0"/>
        <v>0.55215583815028901</v>
      </c>
    </row>
    <row r="39" spans="2:7" x14ac:dyDescent="0.25">
      <c r="B39" s="79">
        <v>1</v>
      </c>
      <c r="C39" s="79" t="s">
        <v>322</v>
      </c>
      <c r="D39" s="79" t="s">
        <v>63</v>
      </c>
      <c r="E39" s="80">
        <v>143000</v>
      </c>
      <c r="F39" s="98">
        <v>71466.12</v>
      </c>
      <c r="G39" s="41">
        <f t="shared" si="0"/>
        <v>0.49976307692307687</v>
      </c>
    </row>
    <row r="40" spans="2:7" x14ac:dyDescent="0.25">
      <c r="B40" s="79">
        <v>1</v>
      </c>
      <c r="C40" s="79" t="s">
        <v>322</v>
      </c>
      <c r="D40" s="79" t="s">
        <v>64</v>
      </c>
      <c r="E40" s="80">
        <v>30000</v>
      </c>
      <c r="F40" s="98">
        <v>24056.84</v>
      </c>
      <c r="G40" s="41">
        <f t="shared" si="0"/>
        <v>0.80189466666666664</v>
      </c>
    </row>
    <row r="41" spans="2:7" x14ac:dyDescent="0.25">
      <c r="B41" s="54"/>
      <c r="C41" s="54"/>
      <c r="D41" s="54" t="s">
        <v>316</v>
      </c>
      <c r="E41" s="54"/>
      <c r="F41" s="15"/>
      <c r="G41" s="41"/>
    </row>
    <row r="42" spans="2:7" x14ac:dyDescent="0.25">
      <c r="B42" s="81"/>
      <c r="C42" s="81" t="s">
        <v>317</v>
      </c>
      <c r="D42" s="81" t="s">
        <v>316</v>
      </c>
      <c r="E42" s="82">
        <v>173000</v>
      </c>
      <c r="F42" s="89">
        <v>95522.96</v>
      </c>
      <c r="G42" s="41">
        <f t="shared" si="0"/>
        <v>0.55215583815028901</v>
      </c>
    </row>
    <row r="43" spans="2:7" x14ac:dyDescent="0.25">
      <c r="B43" s="79">
        <v>1</v>
      </c>
      <c r="C43" s="79" t="s">
        <v>323</v>
      </c>
      <c r="D43" s="79" t="s">
        <v>66</v>
      </c>
      <c r="E43" s="80">
        <v>83450</v>
      </c>
      <c r="F43" s="98">
        <v>44899.3</v>
      </c>
      <c r="G43" s="41">
        <f t="shared" si="0"/>
        <v>0.53803834631515879</v>
      </c>
    </row>
    <row r="44" spans="2:7" x14ac:dyDescent="0.25">
      <c r="B44" s="79">
        <v>1</v>
      </c>
      <c r="C44" s="79" t="s">
        <v>323</v>
      </c>
      <c r="D44" s="79" t="s">
        <v>67</v>
      </c>
      <c r="E44" s="80">
        <v>70000</v>
      </c>
      <c r="F44" s="98">
        <v>36083.01</v>
      </c>
      <c r="G44" s="41">
        <f t="shared" si="0"/>
        <v>0.51547157142857147</v>
      </c>
    </row>
    <row r="45" spans="2:7" x14ac:dyDescent="0.25">
      <c r="B45" s="79">
        <v>1</v>
      </c>
      <c r="C45" s="79" t="s">
        <v>323</v>
      </c>
      <c r="D45" s="79" t="s">
        <v>69</v>
      </c>
      <c r="E45" s="80">
        <v>3450</v>
      </c>
      <c r="F45" s="98">
        <v>2850</v>
      </c>
      <c r="G45" s="41">
        <f t="shared" si="0"/>
        <v>0.82608695652173914</v>
      </c>
    </row>
    <row r="46" spans="2:7" x14ac:dyDescent="0.25">
      <c r="B46" s="79">
        <v>1</v>
      </c>
      <c r="C46" s="79" t="s">
        <v>323</v>
      </c>
      <c r="D46" s="79" t="s">
        <v>70</v>
      </c>
      <c r="E46" s="80">
        <v>10000</v>
      </c>
      <c r="F46" s="98">
        <v>5966.29</v>
      </c>
      <c r="G46" s="41">
        <f t="shared" si="0"/>
        <v>0.59662899999999996</v>
      </c>
    </row>
    <row r="47" spans="2:7" x14ac:dyDescent="0.25">
      <c r="B47" s="79">
        <v>1</v>
      </c>
      <c r="C47" s="79" t="s">
        <v>323</v>
      </c>
      <c r="D47" s="79" t="s">
        <v>47</v>
      </c>
      <c r="E47" s="80">
        <v>3700</v>
      </c>
      <c r="F47" s="98">
        <v>1059.53</v>
      </c>
      <c r="G47" s="41">
        <f t="shared" si="0"/>
        <v>0.28635945945945945</v>
      </c>
    </row>
    <row r="48" spans="2:7" x14ac:dyDescent="0.25">
      <c r="B48" s="79">
        <v>1</v>
      </c>
      <c r="C48" s="79" t="s">
        <v>323</v>
      </c>
      <c r="D48" s="79" t="s">
        <v>71</v>
      </c>
      <c r="E48" s="80">
        <v>1300</v>
      </c>
      <c r="F48" s="98">
        <v>814.47</v>
      </c>
      <c r="G48" s="41">
        <f t="shared" si="0"/>
        <v>0.62651538461538459</v>
      </c>
    </row>
    <row r="49" spans="2:7" x14ac:dyDescent="0.25">
      <c r="B49" s="79">
        <v>1</v>
      </c>
      <c r="C49" s="79" t="s">
        <v>323</v>
      </c>
      <c r="D49" s="79" t="s">
        <v>72</v>
      </c>
      <c r="E49" s="80">
        <v>1000</v>
      </c>
      <c r="F49" s="98">
        <v>0</v>
      </c>
      <c r="G49" s="41">
        <f t="shared" si="0"/>
        <v>0</v>
      </c>
    </row>
    <row r="50" spans="2:7" x14ac:dyDescent="0.25">
      <c r="B50" s="79">
        <v>1</v>
      </c>
      <c r="C50" s="79" t="s">
        <v>323</v>
      </c>
      <c r="D50" s="79" t="s">
        <v>73</v>
      </c>
      <c r="E50" s="80">
        <v>1300</v>
      </c>
      <c r="F50" s="98">
        <v>181.34</v>
      </c>
      <c r="G50" s="41">
        <f t="shared" si="0"/>
        <v>0.13949230769230769</v>
      </c>
    </row>
    <row r="51" spans="2:7" x14ac:dyDescent="0.25">
      <c r="B51" s="79">
        <v>1</v>
      </c>
      <c r="C51" s="79" t="s">
        <v>323</v>
      </c>
      <c r="D51" s="79" t="s">
        <v>74</v>
      </c>
      <c r="E51" s="80">
        <v>100</v>
      </c>
      <c r="F51" s="98">
        <v>63.72</v>
      </c>
      <c r="G51" s="41">
        <f t="shared" si="0"/>
        <v>0.63719999999999999</v>
      </c>
    </row>
    <row r="52" spans="2:7" x14ac:dyDescent="0.25">
      <c r="B52" s="54"/>
      <c r="C52" s="54"/>
      <c r="D52" s="54" t="s">
        <v>316</v>
      </c>
      <c r="E52" s="54"/>
      <c r="F52" s="15"/>
      <c r="G52" s="41"/>
    </row>
    <row r="53" spans="2:7" x14ac:dyDescent="0.25">
      <c r="B53" s="81"/>
      <c r="C53" s="81" t="s">
        <v>317</v>
      </c>
      <c r="D53" s="81" t="s">
        <v>316</v>
      </c>
      <c r="E53" s="82">
        <v>87150</v>
      </c>
      <c r="F53" s="89">
        <v>45958.83</v>
      </c>
      <c r="G53" s="41">
        <f t="shared" si="0"/>
        <v>0.52735318416523236</v>
      </c>
    </row>
    <row r="54" spans="2:7" x14ac:dyDescent="0.25">
      <c r="B54" s="79">
        <v>1</v>
      </c>
      <c r="C54" s="79" t="s">
        <v>324</v>
      </c>
      <c r="D54" s="79" t="s">
        <v>47</v>
      </c>
      <c r="E54" s="80">
        <v>20380</v>
      </c>
      <c r="F54" s="98">
        <f>F55+F56+F57+F58+F59</f>
        <v>8626.5</v>
      </c>
      <c r="G54" s="41">
        <f t="shared" si="0"/>
        <v>0.42328263002944061</v>
      </c>
    </row>
    <row r="55" spans="2:7" x14ac:dyDescent="0.25">
      <c r="B55" s="79">
        <v>1</v>
      </c>
      <c r="C55" s="79" t="s">
        <v>324</v>
      </c>
      <c r="D55" s="79" t="s">
        <v>77</v>
      </c>
      <c r="E55" s="80">
        <v>4500</v>
      </c>
      <c r="F55" s="98">
        <v>2239.04</v>
      </c>
      <c r="G55" s="41">
        <f t="shared" si="0"/>
        <v>0.49756444444444442</v>
      </c>
    </row>
    <row r="56" spans="2:7" x14ac:dyDescent="0.25">
      <c r="B56" s="79">
        <v>1</v>
      </c>
      <c r="C56" s="79" t="s">
        <v>324</v>
      </c>
      <c r="D56" s="79" t="s">
        <v>78</v>
      </c>
      <c r="E56" s="80">
        <v>9000</v>
      </c>
      <c r="F56" s="98">
        <v>3175.31</v>
      </c>
      <c r="G56" s="41">
        <f t="shared" si="0"/>
        <v>0.35281222222222219</v>
      </c>
    </row>
    <row r="57" spans="2:7" x14ac:dyDescent="0.25">
      <c r="B57" s="79">
        <v>1</v>
      </c>
      <c r="C57" s="79" t="s">
        <v>324</v>
      </c>
      <c r="D57" s="79" t="s">
        <v>79</v>
      </c>
      <c r="E57" s="80">
        <v>1000</v>
      </c>
      <c r="F57" s="98">
        <v>81.739999999999995</v>
      </c>
      <c r="G57" s="41">
        <f t="shared" si="0"/>
        <v>8.1739999999999993E-2</v>
      </c>
    </row>
    <row r="58" spans="2:7" x14ac:dyDescent="0.25">
      <c r="B58" s="79">
        <v>1</v>
      </c>
      <c r="C58" s="79" t="s">
        <v>324</v>
      </c>
      <c r="D58" s="79" t="s">
        <v>74</v>
      </c>
      <c r="E58" s="80">
        <v>4850</v>
      </c>
      <c r="F58" s="98">
        <v>2681.45</v>
      </c>
      <c r="G58" s="41">
        <f t="shared" si="0"/>
        <v>0.55287628865979377</v>
      </c>
    </row>
    <row r="59" spans="2:7" x14ac:dyDescent="0.25">
      <c r="B59" s="79">
        <v>1</v>
      </c>
      <c r="C59" s="79" t="s">
        <v>324</v>
      </c>
      <c r="D59" s="79" t="s">
        <v>80</v>
      </c>
      <c r="E59" s="80">
        <v>1030</v>
      </c>
      <c r="F59" s="98">
        <v>448.96</v>
      </c>
      <c r="G59" s="41">
        <f t="shared" si="0"/>
        <v>0.43588349514563107</v>
      </c>
    </row>
    <row r="60" spans="2:7" x14ac:dyDescent="0.25">
      <c r="B60" s="54"/>
      <c r="C60" s="54"/>
      <c r="D60" s="54" t="s">
        <v>316</v>
      </c>
      <c r="E60" s="54"/>
      <c r="F60" s="15"/>
      <c r="G60" s="41"/>
    </row>
    <row r="61" spans="2:7" x14ac:dyDescent="0.25">
      <c r="B61" s="81"/>
      <c r="C61" s="81" t="s">
        <v>317</v>
      </c>
      <c r="D61" s="81" t="s">
        <v>316</v>
      </c>
      <c r="E61" s="82">
        <v>20380</v>
      </c>
      <c r="F61" s="89">
        <f>F54</f>
        <v>8626.5</v>
      </c>
      <c r="G61" s="41">
        <f t="shared" si="0"/>
        <v>0.42328263002944061</v>
      </c>
    </row>
    <row r="62" spans="2:7" x14ac:dyDescent="0.25">
      <c r="B62" s="79">
        <v>1</v>
      </c>
      <c r="C62" s="79" t="s">
        <v>325</v>
      </c>
      <c r="D62" s="79" t="s">
        <v>47</v>
      </c>
      <c r="E62" s="80">
        <v>3800</v>
      </c>
      <c r="F62" s="98">
        <v>7159.94</v>
      </c>
      <c r="G62" s="41">
        <f t="shared" si="0"/>
        <v>1.8841947368421053</v>
      </c>
    </row>
    <row r="63" spans="2:7" x14ac:dyDescent="0.25">
      <c r="B63" s="79">
        <v>1</v>
      </c>
      <c r="C63" s="79" t="s">
        <v>325</v>
      </c>
      <c r="D63" s="79" t="s">
        <v>82</v>
      </c>
      <c r="E63" s="80">
        <v>3800</v>
      </c>
      <c r="F63" s="98">
        <v>7159.94</v>
      </c>
      <c r="G63" s="41">
        <f t="shared" si="0"/>
        <v>1.8841947368421053</v>
      </c>
    </row>
    <row r="64" spans="2:7" x14ac:dyDescent="0.25">
      <c r="B64" s="54"/>
      <c r="C64" s="54"/>
      <c r="D64" s="54" t="s">
        <v>316</v>
      </c>
      <c r="E64" s="54"/>
      <c r="F64" s="15"/>
      <c r="G64" s="41"/>
    </row>
    <row r="65" spans="2:7" x14ac:dyDescent="0.25">
      <c r="B65" s="81"/>
      <c r="C65" s="81" t="s">
        <v>317</v>
      </c>
      <c r="D65" s="81" t="s">
        <v>316</v>
      </c>
      <c r="E65" s="82">
        <v>3800</v>
      </c>
      <c r="F65" s="89">
        <v>7159.94</v>
      </c>
      <c r="G65" s="41">
        <f t="shared" si="0"/>
        <v>1.8841947368421053</v>
      </c>
    </row>
    <row r="66" spans="2:7" x14ac:dyDescent="0.25">
      <c r="B66" s="79">
        <v>1</v>
      </c>
      <c r="C66" s="79" t="s">
        <v>326</v>
      </c>
      <c r="D66" s="79" t="s">
        <v>47</v>
      </c>
      <c r="E66" s="80">
        <v>10000</v>
      </c>
      <c r="F66" s="98">
        <v>4948.75</v>
      </c>
      <c r="G66" s="41">
        <f t="shared" si="0"/>
        <v>0.49487500000000001</v>
      </c>
    </row>
    <row r="67" spans="2:7" x14ac:dyDescent="0.25">
      <c r="B67" s="79">
        <v>1</v>
      </c>
      <c r="C67" s="79" t="s">
        <v>326</v>
      </c>
      <c r="D67" s="79" t="s">
        <v>84</v>
      </c>
      <c r="E67" s="80">
        <v>10000</v>
      </c>
      <c r="F67" s="98">
        <v>4948.75</v>
      </c>
      <c r="G67" s="41">
        <f t="shared" si="0"/>
        <v>0.49487500000000001</v>
      </c>
    </row>
    <row r="68" spans="2:7" x14ac:dyDescent="0.25">
      <c r="B68" s="79">
        <v>1</v>
      </c>
      <c r="C68" s="79" t="s">
        <v>326</v>
      </c>
      <c r="D68" s="79" t="s">
        <v>42</v>
      </c>
      <c r="E68" s="80">
        <v>5000</v>
      </c>
      <c r="F68" s="98">
        <v>0</v>
      </c>
      <c r="G68" s="41">
        <f t="shared" si="0"/>
        <v>0</v>
      </c>
    </row>
    <row r="69" spans="2:7" x14ac:dyDescent="0.25">
      <c r="B69" s="79">
        <v>1</v>
      </c>
      <c r="C69" s="79" t="s">
        <v>326</v>
      </c>
      <c r="D69" s="79" t="s">
        <v>86</v>
      </c>
      <c r="E69" s="80">
        <v>5000</v>
      </c>
      <c r="F69" s="98">
        <v>0</v>
      </c>
      <c r="G69" s="41">
        <f t="shared" si="0"/>
        <v>0</v>
      </c>
    </row>
    <row r="70" spans="2:7" x14ac:dyDescent="0.25">
      <c r="B70" s="54"/>
      <c r="C70" s="54"/>
      <c r="D70" s="54" t="s">
        <v>316</v>
      </c>
      <c r="E70" s="54"/>
      <c r="F70" s="15"/>
      <c r="G70" s="41"/>
    </row>
    <row r="71" spans="2:7" x14ac:dyDescent="0.25">
      <c r="B71" s="81"/>
      <c r="C71" s="81" t="s">
        <v>317</v>
      </c>
      <c r="D71" s="81" t="s">
        <v>316</v>
      </c>
      <c r="E71" s="82">
        <v>15000</v>
      </c>
      <c r="F71" s="89">
        <v>4948.75</v>
      </c>
      <c r="G71" s="41">
        <f t="shared" si="0"/>
        <v>0.32991666666666669</v>
      </c>
    </row>
    <row r="72" spans="2:7" x14ac:dyDescent="0.25">
      <c r="B72" s="79">
        <v>1</v>
      </c>
      <c r="C72" s="79" t="s">
        <v>327</v>
      </c>
      <c r="D72" s="79" t="s">
        <v>47</v>
      </c>
      <c r="E72" s="80">
        <v>3500</v>
      </c>
      <c r="F72" s="98">
        <v>501.8</v>
      </c>
      <c r="G72" s="41">
        <f t="shared" si="0"/>
        <v>0.14337142857142857</v>
      </c>
    </row>
    <row r="73" spans="2:7" x14ac:dyDescent="0.25">
      <c r="B73" s="79">
        <v>1</v>
      </c>
      <c r="C73" s="79" t="s">
        <v>327</v>
      </c>
      <c r="D73" s="79" t="s">
        <v>88</v>
      </c>
      <c r="E73" s="80">
        <v>500</v>
      </c>
      <c r="F73" s="98">
        <v>201.8</v>
      </c>
      <c r="G73" s="41">
        <f t="shared" ref="G73:G136" si="1">F73/E73</f>
        <v>0.40360000000000001</v>
      </c>
    </row>
    <row r="74" spans="2:7" x14ac:dyDescent="0.25">
      <c r="B74" s="79">
        <v>1</v>
      </c>
      <c r="C74" s="79" t="s">
        <v>327</v>
      </c>
      <c r="D74" s="79" t="s">
        <v>89</v>
      </c>
      <c r="E74" s="80">
        <v>3000</v>
      </c>
      <c r="F74" s="98">
        <v>300</v>
      </c>
      <c r="G74" s="41">
        <f t="shared" si="1"/>
        <v>0.1</v>
      </c>
    </row>
    <row r="75" spans="2:7" x14ac:dyDescent="0.25">
      <c r="B75" s="54"/>
      <c r="C75" s="54"/>
      <c r="D75" s="54" t="s">
        <v>316</v>
      </c>
      <c r="E75" s="54"/>
      <c r="F75" s="15"/>
      <c r="G75" s="41"/>
    </row>
    <row r="76" spans="2:7" x14ac:dyDescent="0.25">
      <c r="B76" s="81"/>
      <c r="C76" s="81" t="s">
        <v>317</v>
      </c>
      <c r="D76" s="81" t="s">
        <v>316</v>
      </c>
      <c r="E76" s="82">
        <v>3500</v>
      </c>
      <c r="F76" s="89">
        <v>501.8</v>
      </c>
      <c r="G76" s="41">
        <f t="shared" si="1"/>
        <v>0.14337142857142857</v>
      </c>
    </row>
    <row r="77" spans="2:7" x14ac:dyDescent="0.25">
      <c r="B77" s="79">
        <v>1</v>
      </c>
      <c r="C77" s="79" t="s">
        <v>328</v>
      </c>
      <c r="D77" s="79" t="s">
        <v>47</v>
      </c>
      <c r="E77" s="80">
        <v>8000</v>
      </c>
      <c r="F77" s="98">
        <v>4184.08</v>
      </c>
      <c r="G77" s="41">
        <f t="shared" si="1"/>
        <v>0.52300999999999997</v>
      </c>
    </row>
    <row r="78" spans="2:7" x14ac:dyDescent="0.25">
      <c r="B78" s="79">
        <v>1</v>
      </c>
      <c r="C78" s="79" t="s">
        <v>328</v>
      </c>
      <c r="D78" s="79" t="s">
        <v>49</v>
      </c>
      <c r="E78" s="80">
        <v>8000</v>
      </c>
      <c r="F78" s="98">
        <v>4184.08</v>
      </c>
      <c r="G78" s="41">
        <f t="shared" si="1"/>
        <v>0.52300999999999997</v>
      </c>
    </row>
    <row r="79" spans="2:7" x14ac:dyDescent="0.25">
      <c r="B79" s="79">
        <v>1</v>
      </c>
      <c r="C79" s="79" t="s">
        <v>328</v>
      </c>
      <c r="D79" s="79" t="s">
        <v>91</v>
      </c>
      <c r="E79" s="80">
        <v>3050</v>
      </c>
      <c r="F79" s="98">
        <v>1050.72</v>
      </c>
      <c r="G79" s="41">
        <f t="shared" si="1"/>
        <v>0.34449836065573769</v>
      </c>
    </row>
    <row r="80" spans="2:7" x14ac:dyDescent="0.25">
      <c r="B80" s="79">
        <v>1</v>
      </c>
      <c r="C80" s="79" t="s">
        <v>328</v>
      </c>
      <c r="D80" s="79" t="s">
        <v>94</v>
      </c>
      <c r="E80" s="80">
        <v>2500</v>
      </c>
      <c r="F80" s="98">
        <v>1047.8900000000001</v>
      </c>
      <c r="G80" s="41">
        <f t="shared" si="1"/>
        <v>0.41915600000000003</v>
      </c>
    </row>
    <row r="81" spans="2:7" x14ac:dyDescent="0.25">
      <c r="B81" s="79">
        <v>1</v>
      </c>
      <c r="C81" s="79" t="s">
        <v>328</v>
      </c>
      <c r="D81" s="79" t="s">
        <v>95</v>
      </c>
      <c r="E81" s="80">
        <v>50</v>
      </c>
      <c r="F81" s="98">
        <v>2.67</v>
      </c>
      <c r="G81" s="41">
        <f t="shared" si="1"/>
        <v>5.3399999999999996E-2</v>
      </c>
    </row>
    <row r="82" spans="2:7" x14ac:dyDescent="0.25">
      <c r="B82" s="79">
        <v>1</v>
      </c>
      <c r="C82" s="79" t="s">
        <v>328</v>
      </c>
      <c r="D82" s="79" t="s">
        <v>96</v>
      </c>
      <c r="E82" s="80">
        <v>500</v>
      </c>
      <c r="F82" s="98">
        <v>0.16</v>
      </c>
      <c r="G82" s="41">
        <f t="shared" si="1"/>
        <v>3.2000000000000003E-4</v>
      </c>
    </row>
    <row r="83" spans="2:7" x14ac:dyDescent="0.25">
      <c r="B83" s="79">
        <v>3</v>
      </c>
      <c r="C83" s="79" t="s">
        <v>328</v>
      </c>
      <c r="D83" s="79" t="s">
        <v>91</v>
      </c>
      <c r="E83" s="80">
        <v>12075</v>
      </c>
      <c r="F83" s="98">
        <v>6202.53</v>
      </c>
      <c r="G83" s="41">
        <f t="shared" si="1"/>
        <v>0.51366708074534162</v>
      </c>
    </row>
    <row r="84" spans="2:7" x14ac:dyDescent="0.25">
      <c r="B84" s="79">
        <v>3</v>
      </c>
      <c r="C84" s="79" t="s">
        <v>328</v>
      </c>
      <c r="D84" s="79" t="s">
        <v>92</v>
      </c>
      <c r="E84" s="80">
        <v>12075</v>
      </c>
      <c r="F84" s="98">
        <v>6202.53</v>
      </c>
      <c r="G84" s="41">
        <f t="shared" si="1"/>
        <v>0.51366708074534162</v>
      </c>
    </row>
    <row r="85" spans="2:7" x14ac:dyDescent="0.25">
      <c r="B85" s="54"/>
      <c r="C85" s="54"/>
      <c r="D85" s="54" t="s">
        <v>316</v>
      </c>
      <c r="E85" s="54"/>
      <c r="F85" s="15"/>
      <c r="G85" s="41"/>
    </row>
    <row r="86" spans="2:7" x14ac:dyDescent="0.25">
      <c r="B86" s="81"/>
      <c r="C86" s="81" t="s">
        <v>317</v>
      </c>
      <c r="D86" s="81" t="s">
        <v>316</v>
      </c>
      <c r="E86" s="82">
        <v>23125</v>
      </c>
      <c r="F86" s="89">
        <v>11437.33</v>
      </c>
      <c r="G86" s="41">
        <f t="shared" si="1"/>
        <v>0.49458724324324321</v>
      </c>
    </row>
    <row r="87" spans="2:7" x14ac:dyDescent="0.25">
      <c r="B87" s="79">
        <v>1</v>
      </c>
      <c r="C87" s="79" t="s">
        <v>329</v>
      </c>
      <c r="D87" s="79" t="s">
        <v>47</v>
      </c>
      <c r="E87" s="80">
        <v>15000</v>
      </c>
      <c r="F87" s="98">
        <v>4359.58</v>
      </c>
      <c r="G87" s="41">
        <f t="shared" si="1"/>
        <v>0.29063866666666666</v>
      </c>
    </row>
    <row r="88" spans="2:7" x14ac:dyDescent="0.25">
      <c r="B88" s="79">
        <v>1</v>
      </c>
      <c r="C88" s="79" t="s">
        <v>329</v>
      </c>
      <c r="D88" s="79" t="s">
        <v>82</v>
      </c>
      <c r="E88" s="80">
        <v>15000</v>
      </c>
      <c r="F88" s="98">
        <v>4359.58</v>
      </c>
      <c r="G88" s="41">
        <f t="shared" si="1"/>
        <v>0.29063866666666666</v>
      </c>
    </row>
    <row r="89" spans="2:7" x14ac:dyDescent="0.25">
      <c r="B89" s="54"/>
      <c r="C89" s="54"/>
      <c r="D89" s="54" t="s">
        <v>316</v>
      </c>
      <c r="E89" s="54"/>
      <c r="F89" s="15"/>
      <c r="G89" s="41"/>
    </row>
    <row r="90" spans="2:7" x14ac:dyDescent="0.25">
      <c r="B90" s="81"/>
      <c r="C90" s="81" t="s">
        <v>317</v>
      </c>
      <c r="D90" s="81" t="s">
        <v>316</v>
      </c>
      <c r="E90" s="82">
        <v>15000</v>
      </c>
      <c r="F90" s="89">
        <v>4359.58</v>
      </c>
      <c r="G90" s="41">
        <f t="shared" si="1"/>
        <v>0.29063866666666666</v>
      </c>
    </row>
    <row r="91" spans="2:7" x14ac:dyDescent="0.25">
      <c r="B91" s="79">
        <v>1</v>
      </c>
      <c r="C91" s="79" t="s">
        <v>330</v>
      </c>
      <c r="D91" s="79" t="s">
        <v>47</v>
      </c>
      <c r="E91" s="80">
        <v>10000</v>
      </c>
      <c r="F91" s="98">
        <v>30434.89</v>
      </c>
      <c r="G91" s="41">
        <f t="shared" si="1"/>
        <v>3.0434890000000001</v>
      </c>
    </row>
    <row r="92" spans="2:7" x14ac:dyDescent="0.25">
      <c r="B92" s="79">
        <v>1</v>
      </c>
      <c r="C92" s="79" t="s">
        <v>330</v>
      </c>
      <c r="D92" s="79" t="s">
        <v>99</v>
      </c>
      <c r="E92" s="80">
        <v>10000</v>
      </c>
      <c r="F92" s="98">
        <v>30434.89</v>
      </c>
      <c r="G92" s="41">
        <f t="shared" si="1"/>
        <v>3.0434890000000001</v>
      </c>
    </row>
    <row r="93" spans="2:7" x14ac:dyDescent="0.25">
      <c r="B93" s="54"/>
      <c r="C93" s="54"/>
      <c r="D93" s="54" t="s">
        <v>316</v>
      </c>
      <c r="E93" s="54"/>
      <c r="F93" s="15"/>
      <c r="G93" s="41"/>
    </row>
    <row r="94" spans="2:7" x14ac:dyDescent="0.25">
      <c r="B94" s="81"/>
      <c r="C94" s="81" t="s">
        <v>317</v>
      </c>
      <c r="D94" s="81" t="s">
        <v>316</v>
      </c>
      <c r="E94" s="82">
        <v>10000</v>
      </c>
      <c r="F94" s="89">
        <v>30434.89</v>
      </c>
      <c r="G94" s="41">
        <f t="shared" si="1"/>
        <v>3.0434890000000001</v>
      </c>
    </row>
    <row r="95" spans="2:7" x14ac:dyDescent="0.25">
      <c r="B95" s="79">
        <v>1</v>
      </c>
      <c r="C95" s="79" t="s">
        <v>388</v>
      </c>
      <c r="D95" s="79" t="s">
        <v>58</v>
      </c>
      <c r="E95" s="80">
        <v>15000</v>
      </c>
      <c r="F95" s="98">
        <v>5572.43</v>
      </c>
      <c r="G95" s="41">
        <f t="shared" si="1"/>
        <v>0.37149533333333334</v>
      </c>
    </row>
    <row r="96" spans="2:7" x14ac:dyDescent="0.25">
      <c r="B96" s="79">
        <v>1</v>
      </c>
      <c r="C96" s="79" t="s">
        <v>388</v>
      </c>
      <c r="D96" s="79" t="s">
        <v>101</v>
      </c>
      <c r="E96" s="80">
        <v>15000</v>
      </c>
      <c r="F96" s="98">
        <v>5572.43</v>
      </c>
      <c r="G96" s="41">
        <f t="shared" si="1"/>
        <v>0.37149533333333334</v>
      </c>
    </row>
    <row r="97" spans="2:7" x14ac:dyDescent="0.25">
      <c r="B97" s="54"/>
      <c r="C97" s="54"/>
      <c r="D97" s="54" t="s">
        <v>316</v>
      </c>
      <c r="E97" s="54"/>
      <c r="F97" s="15"/>
      <c r="G97" s="41"/>
    </row>
    <row r="98" spans="2:7" x14ac:dyDescent="0.25">
      <c r="B98" s="81"/>
      <c r="C98" s="81" t="s">
        <v>317</v>
      </c>
      <c r="D98" s="81" t="s">
        <v>316</v>
      </c>
      <c r="E98" s="82">
        <v>15000</v>
      </c>
      <c r="F98" s="89">
        <v>5572.43</v>
      </c>
      <c r="G98" s="41">
        <f t="shared" si="1"/>
        <v>0.37149533333333334</v>
      </c>
    </row>
    <row r="99" spans="2:7" x14ac:dyDescent="0.25">
      <c r="B99" s="79">
        <v>3</v>
      </c>
      <c r="C99" s="79" t="s">
        <v>331</v>
      </c>
      <c r="D99" s="79" t="s">
        <v>42</v>
      </c>
      <c r="E99" s="80">
        <v>20000</v>
      </c>
      <c r="F99" s="98">
        <v>0</v>
      </c>
      <c r="G99" s="41">
        <f t="shared" si="1"/>
        <v>0</v>
      </c>
    </row>
    <row r="100" spans="2:7" x14ac:dyDescent="0.25">
      <c r="B100" s="79">
        <v>3</v>
      </c>
      <c r="C100" s="79" t="s">
        <v>331</v>
      </c>
      <c r="D100" s="79" t="s">
        <v>103</v>
      </c>
      <c r="E100" s="80">
        <v>20000</v>
      </c>
      <c r="F100" s="98">
        <v>0</v>
      </c>
      <c r="G100" s="41">
        <f t="shared" si="1"/>
        <v>0</v>
      </c>
    </row>
    <row r="101" spans="2:7" x14ac:dyDescent="0.25">
      <c r="B101" s="54"/>
      <c r="C101" s="54"/>
      <c r="D101" s="54" t="s">
        <v>316</v>
      </c>
      <c r="E101" s="54"/>
      <c r="F101" s="15"/>
      <c r="G101" s="41"/>
    </row>
    <row r="102" spans="2:7" x14ac:dyDescent="0.25">
      <c r="B102" s="81"/>
      <c r="C102" s="81" t="s">
        <v>317</v>
      </c>
      <c r="D102" s="81" t="s">
        <v>316</v>
      </c>
      <c r="E102" s="82">
        <v>20000</v>
      </c>
      <c r="F102" s="89">
        <v>0</v>
      </c>
      <c r="G102" s="41">
        <f t="shared" si="1"/>
        <v>0</v>
      </c>
    </row>
    <row r="103" spans="2:7" x14ac:dyDescent="0.25">
      <c r="B103" s="79">
        <v>5</v>
      </c>
      <c r="C103" s="79" t="s">
        <v>332</v>
      </c>
      <c r="D103" s="79" t="s">
        <v>58</v>
      </c>
      <c r="E103" s="80">
        <v>12000</v>
      </c>
      <c r="F103" s="98">
        <v>0</v>
      </c>
      <c r="G103" s="41">
        <f t="shared" si="1"/>
        <v>0</v>
      </c>
    </row>
    <row r="104" spans="2:7" x14ac:dyDescent="0.25">
      <c r="B104" s="79">
        <v>5</v>
      </c>
      <c r="C104" s="79" t="s">
        <v>332</v>
      </c>
      <c r="D104" s="79" t="s">
        <v>59</v>
      </c>
      <c r="E104" s="80">
        <v>12000</v>
      </c>
      <c r="F104" s="98">
        <v>0</v>
      </c>
      <c r="G104" s="41">
        <f t="shared" si="1"/>
        <v>0</v>
      </c>
    </row>
    <row r="105" spans="2:7" x14ac:dyDescent="0.25">
      <c r="B105" s="54"/>
      <c r="C105" s="54"/>
      <c r="D105" s="54" t="s">
        <v>316</v>
      </c>
      <c r="E105" s="54"/>
      <c r="F105" s="15"/>
      <c r="G105" s="41"/>
    </row>
    <row r="106" spans="2:7" x14ac:dyDescent="0.25">
      <c r="B106" s="81"/>
      <c r="C106" s="81" t="s">
        <v>317</v>
      </c>
      <c r="D106" s="81" t="s">
        <v>316</v>
      </c>
      <c r="E106" s="82">
        <v>12000</v>
      </c>
      <c r="F106" s="89">
        <v>0</v>
      </c>
      <c r="G106" s="41">
        <f t="shared" si="1"/>
        <v>0</v>
      </c>
    </row>
    <row r="107" spans="2:7" x14ac:dyDescent="0.25">
      <c r="B107" s="79">
        <v>1</v>
      </c>
      <c r="C107" s="79" t="s">
        <v>333</v>
      </c>
      <c r="D107" s="79" t="s">
        <v>42</v>
      </c>
      <c r="E107" s="80">
        <v>50000</v>
      </c>
      <c r="F107" s="98">
        <v>0</v>
      </c>
      <c r="G107" s="41">
        <f t="shared" si="1"/>
        <v>0</v>
      </c>
    </row>
    <row r="108" spans="2:7" x14ac:dyDescent="0.25">
      <c r="B108" s="79">
        <v>1</v>
      </c>
      <c r="C108" s="79" t="s">
        <v>333</v>
      </c>
      <c r="D108" s="79" t="s">
        <v>103</v>
      </c>
      <c r="E108" s="80">
        <v>50000</v>
      </c>
      <c r="F108" s="98">
        <v>0</v>
      </c>
      <c r="G108" s="41">
        <f t="shared" si="1"/>
        <v>0</v>
      </c>
    </row>
    <row r="109" spans="2:7" x14ac:dyDescent="0.25">
      <c r="B109" s="54"/>
      <c r="C109" s="54"/>
      <c r="D109" s="54" t="s">
        <v>316</v>
      </c>
      <c r="E109" s="54"/>
      <c r="F109" s="15"/>
      <c r="G109" s="41"/>
    </row>
    <row r="110" spans="2:7" x14ac:dyDescent="0.25">
      <c r="B110" s="81"/>
      <c r="C110" s="81" t="s">
        <v>317</v>
      </c>
      <c r="D110" s="81" t="s">
        <v>316</v>
      </c>
      <c r="E110" s="82">
        <v>50000</v>
      </c>
      <c r="F110" s="89">
        <v>0</v>
      </c>
      <c r="G110" s="41">
        <f t="shared" si="1"/>
        <v>0</v>
      </c>
    </row>
    <row r="111" spans="2:7" x14ac:dyDescent="0.25">
      <c r="B111" s="79">
        <v>5</v>
      </c>
      <c r="C111" s="79" t="s">
        <v>389</v>
      </c>
      <c r="D111" s="79" t="s">
        <v>47</v>
      </c>
      <c r="E111" s="80">
        <v>30000</v>
      </c>
      <c r="F111" s="98">
        <v>0</v>
      </c>
      <c r="G111" s="41">
        <f t="shared" si="1"/>
        <v>0</v>
      </c>
    </row>
    <row r="112" spans="2:7" x14ac:dyDescent="0.25">
      <c r="B112" s="79">
        <v>5</v>
      </c>
      <c r="C112" s="79" t="s">
        <v>389</v>
      </c>
      <c r="D112" s="79" t="s">
        <v>80</v>
      </c>
      <c r="E112" s="80">
        <v>30000</v>
      </c>
      <c r="F112" s="98">
        <v>0</v>
      </c>
      <c r="G112" s="41">
        <f t="shared" si="1"/>
        <v>0</v>
      </c>
    </row>
    <row r="113" spans="2:7" x14ac:dyDescent="0.25">
      <c r="B113" s="54"/>
      <c r="C113" s="54"/>
      <c r="D113" s="54" t="s">
        <v>316</v>
      </c>
      <c r="E113" s="54"/>
      <c r="F113" s="15"/>
      <c r="G113" s="41"/>
    </row>
    <row r="114" spans="2:7" x14ac:dyDescent="0.25">
      <c r="B114" s="81"/>
      <c r="C114" s="81" t="s">
        <v>317</v>
      </c>
      <c r="D114" s="81" t="s">
        <v>316</v>
      </c>
      <c r="E114" s="82">
        <v>30000</v>
      </c>
      <c r="F114" s="89">
        <v>0</v>
      </c>
      <c r="G114" s="41">
        <f t="shared" si="1"/>
        <v>0</v>
      </c>
    </row>
    <row r="115" spans="2:7" x14ac:dyDescent="0.25">
      <c r="B115" s="79">
        <v>3</v>
      </c>
      <c r="C115" s="79" t="s">
        <v>334</v>
      </c>
      <c r="D115" s="79" t="s">
        <v>47</v>
      </c>
      <c r="E115" s="80">
        <v>8000</v>
      </c>
      <c r="F115" s="98">
        <v>7885.58</v>
      </c>
      <c r="G115" s="41">
        <f t="shared" si="1"/>
        <v>0.9856975</v>
      </c>
    </row>
    <row r="116" spans="2:7" x14ac:dyDescent="0.25">
      <c r="B116" s="79">
        <v>3</v>
      </c>
      <c r="C116" s="79" t="s">
        <v>334</v>
      </c>
      <c r="D116" s="79" t="s">
        <v>82</v>
      </c>
      <c r="E116" s="80">
        <v>8000</v>
      </c>
      <c r="F116" s="98">
        <v>7885.58</v>
      </c>
      <c r="G116" s="41">
        <f t="shared" si="1"/>
        <v>0.9856975</v>
      </c>
    </row>
    <row r="117" spans="2:7" x14ac:dyDescent="0.25">
      <c r="B117" s="79">
        <v>4</v>
      </c>
      <c r="C117" s="79" t="s">
        <v>334</v>
      </c>
      <c r="D117" s="79" t="s">
        <v>47</v>
      </c>
      <c r="E117" s="80">
        <v>22000</v>
      </c>
      <c r="F117" s="98">
        <v>8029.79</v>
      </c>
      <c r="G117" s="41">
        <f t="shared" si="1"/>
        <v>0.36499045454545453</v>
      </c>
    </row>
    <row r="118" spans="2:7" x14ac:dyDescent="0.25">
      <c r="B118" s="79">
        <v>4</v>
      </c>
      <c r="C118" s="79" t="s">
        <v>334</v>
      </c>
      <c r="D118" s="79" t="s">
        <v>78</v>
      </c>
      <c r="E118" s="80">
        <v>22000</v>
      </c>
      <c r="F118" s="98">
        <v>8029.79</v>
      </c>
      <c r="G118" s="41">
        <f t="shared" si="1"/>
        <v>0.36499045454545453</v>
      </c>
    </row>
    <row r="119" spans="2:7" x14ac:dyDescent="0.25">
      <c r="B119" s="54"/>
      <c r="C119" s="54"/>
      <c r="D119" s="54" t="s">
        <v>316</v>
      </c>
      <c r="E119" s="54"/>
      <c r="F119" s="15"/>
      <c r="G119" s="41"/>
    </row>
    <row r="120" spans="2:7" x14ac:dyDescent="0.25">
      <c r="B120" s="81"/>
      <c r="C120" s="81" t="s">
        <v>317</v>
      </c>
      <c r="D120" s="81" t="s">
        <v>316</v>
      </c>
      <c r="E120" s="82">
        <v>30000</v>
      </c>
      <c r="F120" s="89">
        <f>F117+F115</f>
        <v>15915.369999999999</v>
      </c>
      <c r="G120" s="41">
        <f t="shared" si="1"/>
        <v>0.53051233333333325</v>
      </c>
    </row>
    <row r="121" spans="2:7" x14ac:dyDescent="0.25">
      <c r="B121" s="79">
        <v>4</v>
      </c>
      <c r="C121" s="79" t="s">
        <v>335</v>
      </c>
      <c r="D121" s="79" t="s">
        <v>47</v>
      </c>
      <c r="E121" s="80">
        <v>20000</v>
      </c>
      <c r="F121" s="98">
        <v>650</v>
      </c>
      <c r="G121" s="41">
        <f t="shared" si="1"/>
        <v>3.2500000000000001E-2</v>
      </c>
    </row>
    <row r="122" spans="2:7" x14ac:dyDescent="0.25">
      <c r="B122" s="79">
        <v>4</v>
      </c>
      <c r="C122" s="79" t="s">
        <v>335</v>
      </c>
      <c r="D122" s="79" t="s">
        <v>82</v>
      </c>
      <c r="E122" s="80">
        <v>20000</v>
      </c>
      <c r="F122" s="98">
        <v>650</v>
      </c>
      <c r="G122" s="41">
        <f t="shared" si="1"/>
        <v>3.2500000000000001E-2</v>
      </c>
    </row>
    <row r="123" spans="2:7" x14ac:dyDescent="0.25">
      <c r="B123" s="79">
        <v>5</v>
      </c>
      <c r="C123" s="79" t="s">
        <v>335</v>
      </c>
      <c r="D123" s="79" t="s">
        <v>47</v>
      </c>
      <c r="E123" s="80">
        <v>70000</v>
      </c>
      <c r="F123" s="98">
        <v>0</v>
      </c>
      <c r="G123" s="41">
        <f t="shared" si="1"/>
        <v>0</v>
      </c>
    </row>
    <row r="124" spans="2:7" x14ac:dyDescent="0.25">
      <c r="B124" s="79">
        <v>5</v>
      </c>
      <c r="C124" s="79" t="s">
        <v>335</v>
      </c>
      <c r="D124" s="79" t="s">
        <v>82</v>
      </c>
      <c r="E124" s="80">
        <v>70000</v>
      </c>
      <c r="F124" s="98">
        <v>0</v>
      </c>
      <c r="G124" s="41">
        <f t="shared" si="1"/>
        <v>0</v>
      </c>
    </row>
    <row r="125" spans="2:7" x14ac:dyDescent="0.25">
      <c r="B125" s="54"/>
      <c r="C125" s="54"/>
      <c r="D125" s="54" t="s">
        <v>316</v>
      </c>
      <c r="E125" s="54"/>
      <c r="F125" s="15"/>
      <c r="G125" s="41"/>
    </row>
    <row r="126" spans="2:7" x14ac:dyDescent="0.25">
      <c r="B126" s="81"/>
      <c r="C126" s="81" t="s">
        <v>317</v>
      </c>
      <c r="D126" s="81" t="s">
        <v>316</v>
      </c>
      <c r="E126" s="82">
        <v>90000</v>
      </c>
      <c r="F126" s="89">
        <v>650</v>
      </c>
      <c r="G126" s="41">
        <f t="shared" si="1"/>
        <v>7.2222222222222219E-3</v>
      </c>
    </row>
    <row r="127" spans="2:7" x14ac:dyDescent="0.25">
      <c r="B127" s="79">
        <v>5</v>
      </c>
      <c r="C127" s="79" t="s">
        <v>336</v>
      </c>
      <c r="D127" s="79" t="s">
        <v>47</v>
      </c>
      <c r="E127" s="80">
        <v>10000</v>
      </c>
      <c r="F127" s="98">
        <v>2220</v>
      </c>
      <c r="G127" s="41">
        <f t="shared" si="1"/>
        <v>0.222</v>
      </c>
    </row>
    <row r="128" spans="2:7" x14ac:dyDescent="0.25">
      <c r="B128" s="79">
        <v>5</v>
      </c>
      <c r="C128" s="79" t="s">
        <v>336</v>
      </c>
      <c r="D128" s="79" t="s">
        <v>82</v>
      </c>
      <c r="E128" s="80">
        <v>10000</v>
      </c>
      <c r="F128" s="98">
        <v>2220</v>
      </c>
      <c r="G128" s="41">
        <f t="shared" si="1"/>
        <v>0.222</v>
      </c>
    </row>
    <row r="129" spans="2:7" x14ac:dyDescent="0.25">
      <c r="B129" s="54"/>
      <c r="C129" s="54"/>
      <c r="D129" s="54" t="s">
        <v>316</v>
      </c>
      <c r="E129" s="54"/>
      <c r="F129" s="15"/>
      <c r="G129" s="41"/>
    </row>
    <row r="130" spans="2:7" x14ac:dyDescent="0.25">
      <c r="B130" s="81"/>
      <c r="C130" s="81" t="s">
        <v>317</v>
      </c>
      <c r="D130" s="81" t="s">
        <v>316</v>
      </c>
      <c r="E130" s="82">
        <v>10000</v>
      </c>
      <c r="F130" s="89">
        <v>2220</v>
      </c>
      <c r="G130" s="41">
        <f t="shared" si="1"/>
        <v>0.222</v>
      </c>
    </row>
    <row r="131" spans="2:7" x14ac:dyDescent="0.25">
      <c r="B131" s="79">
        <v>4</v>
      </c>
      <c r="C131" s="79" t="s">
        <v>337</v>
      </c>
      <c r="D131" s="79" t="s">
        <v>47</v>
      </c>
      <c r="E131" s="80">
        <v>50000</v>
      </c>
      <c r="F131" s="98">
        <v>59407.75</v>
      </c>
      <c r="G131" s="41">
        <f t="shared" si="1"/>
        <v>1.1881550000000001</v>
      </c>
    </row>
    <row r="132" spans="2:7" x14ac:dyDescent="0.25">
      <c r="B132" s="79">
        <v>4</v>
      </c>
      <c r="C132" s="79" t="s">
        <v>337</v>
      </c>
      <c r="D132" s="79" t="s">
        <v>82</v>
      </c>
      <c r="E132" s="80">
        <v>50000</v>
      </c>
      <c r="F132" s="98">
        <v>59407.75</v>
      </c>
      <c r="G132" s="41">
        <f t="shared" si="1"/>
        <v>1.1881550000000001</v>
      </c>
    </row>
    <row r="133" spans="2:7" x14ac:dyDescent="0.25">
      <c r="B133" s="79">
        <v>5</v>
      </c>
      <c r="C133" s="79" t="s">
        <v>337</v>
      </c>
      <c r="D133" s="79" t="s">
        <v>47</v>
      </c>
      <c r="E133" s="80">
        <v>15000</v>
      </c>
      <c r="F133" s="98">
        <v>14219</v>
      </c>
      <c r="G133" s="41">
        <f t="shared" si="1"/>
        <v>0.94793333333333329</v>
      </c>
    </row>
    <row r="134" spans="2:7" x14ac:dyDescent="0.25">
      <c r="B134" s="79">
        <v>5</v>
      </c>
      <c r="C134" s="79" t="s">
        <v>337</v>
      </c>
      <c r="D134" s="79" t="s">
        <v>82</v>
      </c>
      <c r="E134" s="80">
        <v>15000</v>
      </c>
      <c r="F134" s="98">
        <v>14219</v>
      </c>
      <c r="G134" s="41">
        <f t="shared" si="1"/>
        <v>0.94793333333333329</v>
      </c>
    </row>
    <row r="135" spans="2:7" x14ac:dyDescent="0.25">
      <c r="B135" s="54"/>
      <c r="C135" s="54"/>
      <c r="D135" s="54" t="s">
        <v>316</v>
      </c>
      <c r="E135" s="54"/>
      <c r="F135" s="15"/>
      <c r="G135" s="41"/>
    </row>
    <row r="136" spans="2:7" x14ac:dyDescent="0.25">
      <c r="B136" s="81"/>
      <c r="C136" s="81" t="s">
        <v>317</v>
      </c>
      <c r="D136" s="81" t="s">
        <v>316</v>
      </c>
      <c r="E136" s="82">
        <v>65000</v>
      </c>
      <c r="F136" s="89">
        <v>73626.75</v>
      </c>
      <c r="G136" s="41">
        <f t="shared" si="1"/>
        <v>1.1327192307692309</v>
      </c>
    </row>
    <row r="137" spans="2:7" x14ac:dyDescent="0.25">
      <c r="B137" s="79">
        <v>4</v>
      </c>
      <c r="C137" s="79" t="s">
        <v>338</v>
      </c>
      <c r="D137" s="79" t="s">
        <v>47</v>
      </c>
      <c r="E137" s="80">
        <v>20000</v>
      </c>
      <c r="F137" s="98">
        <v>11755.28</v>
      </c>
      <c r="G137" s="41">
        <f t="shared" ref="G137:G200" si="2">F137/E137</f>
        <v>0.58776400000000006</v>
      </c>
    </row>
    <row r="138" spans="2:7" x14ac:dyDescent="0.25">
      <c r="B138" s="79">
        <v>4</v>
      </c>
      <c r="C138" s="79" t="s">
        <v>338</v>
      </c>
      <c r="D138" s="79" t="s">
        <v>82</v>
      </c>
      <c r="E138" s="80">
        <v>20000</v>
      </c>
      <c r="F138" s="98">
        <v>11755.28</v>
      </c>
      <c r="G138" s="41">
        <f t="shared" si="2"/>
        <v>0.58776400000000006</v>
      </c>
    </row>
    <row r="139" spans="2:7" x14ac:dyDescent="0.25">
      <c r="B139" s="79">
        <v>5</v>
      </c>
      <c r="C139" s="79" t="s">
        <v>338</v>
      </c>
      <c r="D139" s="79" t="s">
        <v>47</v>
      </c>
      <c r="E139" s="80">
        <v>20000</v>
      </c>
      <c r="F139" s="98">
        <v>15275.55</v>
      </c>
      <c r="G139" s="41">
        <f t="shared" si="2"/>
        <v>0.7637775</v>
      </c>
    </row>
    <row r="140" spans="2:7" x14ac:dyDescent="0.25">
      <c r="B140" s="79">
        <v>5</v>
      </c>
      <c r="C140" s="79" t="s">
        <v>338</v>
      </c>
      <c r="D140" s="79" t="s">
        <v>82</v>
      </c>
      <c r="E140" s="80">
        <v>20000</v>
      </c>
      <c r="F140" s="98">
        <v>15275.55</v>
      </c>
      <c r="G140" s="41">
        <f t="shared" si="2"/>
        <v>0.7637775</v>
      </c>
    </row>
    <row r="141" spans="2:7" x14ac:dyDescent="0.25">
      <c r="B141" s="54"/>
      <c r="C141" s="54"/>
      <c r="D141" s="54" t="s">
        <v>316</v>
      </c>
      <c r="E141" s="54"/>
      <c r="F141" s="15"/>
      <c r="G141" s="41"/>
    </row>
    <row r="142" spans="2:7" x14ac:dyDescent="0.25">
      <c r="B142" s="81"/>
      <c r="C142" s="81" t="s">
        <v>317</v>
      </c>
      <c r="D142" s="81" t="s">
        <v>316</v>
      </c>
      <c r="E142" s="82">
        <v>40000</v>
      </c>
      <c r="F142" s="89">
        <v>27030.83</v>
      </c>
      <c r="G142" s="41">
        <f t="shared" si="2"/>
        <v>0.67577075000000009</v>
      </c>
    </row>
    <row r="143" spans="2:7" x14ac:dyDescent="0.25">
      <c r="B143" s="79">
        <v>5</v>
      </c>
      <c r="C143" s="79" t="s">
        <v>339</v>
      </c>
      <c r="D143" s="79" t="s">
        <v>47</v>
      </c>
      <c r="E143" s="80">
        <v>20000</v>
      </c>
      <c r="F143" s="98">
        <v>18108.14</v>
      </c>
      <c r="G143" s="41">
        <f t="shared" si="2"/>
        <v>0.90540699999999996</v>
      </c>
    </row>
    <row r="144" spans="2:7" x14ac:dyDescent="0.25">
      <c r="B144" s="79">
        <v>5</v>
      </c>
      <c r="C144" s="79" t="s">
        <v>339</v>
      </c>
      <c r="D144" s="79" t="s">
        <v>82</v>
      </c>
      <c r="E144" s="80">
        <v>20000</v>
      </c>
      <c r="F144" s="98">
        <v>18108.14</v>
      </c>
      <c r="G144" s="41">
        <f t="shared" si="2"/>
        <v>0.90540699999999996</v>
      </c>
    </row>
    <row r="145" spans="2:7" x14ac:dyDescent="0.25">
      <c r="B145" s="54"/>
      <c r="C145" s="54"/>
      <c r="D145" s="54" t="s">
        <v>316</v>
      </c>
      <c r="E145" s="54"/>
      <c r="F145" s="15"/>
      <c r="G145" s="41"/>
    </row>
    <row r="146" spans="2:7" x14ac:dyDescent="0.25">
      <c r="B146" s="81"/>
      <c r="C146" s="81" t="s">
        <v>317</v>
      </c>
      <c r="D146" s="81" t="s">
        <v>316</v>
      </c>
      <c r="E146" s="82">
        <v>20000</v>
      </c>
      <c r="F146" s="89">
        <v>18108.14</v>
      </c>
      <c r="G146" s="41">
        <f t="shared" si="2"/>
        <v>0.90540699999999996</v>
      </c>
    </row>
    <row r="147" spans="2:7" x14ac:dyDescent="0.25">
      <c r="B147" s="79">
        <v>5</v>
      </c>
      <c r="C147" s="79" t="s">
        <v>340</v>
      </c>
      <c r="D147" s="79" t="s">
        <v>114</v>
      </c>
      <c r="E147" s="80">
        <v>1000</v>
      </c>
      <c r="F147" s="98">
        <v>0</v>
      </c>
      <c r="G147" s="41">
        <f t="shared" si="2"/>
        <v>0</v>
      </c>
    </row>
    <row r="148" spans="2:7" x14ac:dyDescent="0.25">
      <c r="B148" s="79">
        <v>5</v>
      </c>
      <c r="C148" s="79" t="s">
        <v>340</v>
      </c>
      <c r="D148" s="79" t="s">
        <v>115</v>
      </c>
      <c r="E148" s="80">
        <v>1000</v>
      </c>
      <c r="F148" s="98">
        <v>0</v>
      </c>
      <c r="G148" s="41">
        <f t="shared" si="2"/>
        <v>0</v>
      </c>
    </row>
    <row r="149" spans="2:7" x14ac:dyDescent="0.25">
      <c r="B149" s="54"/>
      <c r="C149" s="54"/>
      <c r="D149" s="54" t="s">
        <v>316</v>
      </c>
      <c r="E149" s="54"/>
      <c r="F149" s="15"/>
      <c r="G149" s="41"/>
    </row>
    <row r="150" spans="2:7" x14ac:dyDescent="0.25">
      <c r="B150" s="81"/>
      <c r="C150" s="81" t="s">
        <v>317</v>
      </c>
      <c r="D150" s="81" t="s">
        <v>316</v>
      </c>
      <c r="E150" s="82">
        <v>1000</v>
      </c>
      <c r="F150" s="89">
        <v>0</v>
      </c>
      <c r="G150" s="41">
        <f t="shared" si="2"/>
        <v>0</v>
      </c>
    </row>
    <row r="151" spans="2:7" x14ac:dyDescent="0.25">
      <c r="B151" s="79">
        <v>5</v>
      </c>
      <c r="C151" s="79" t="s">
        <v>341</v>
      </c>
      <c r="D151" s="79" t="s">
        <v>114</v>
      </c>
      <c r="E151" s="80">
        <v>100</v>
      </c>
      <c r="F151" s="98">
        <v>0</v>
      </c>
      <c r="G151" s="41">
        <f t="shared" si="2"/>
        <v>0</v>
      </c>
    </row>
    <row r="152" spans="2:7" x14ac:dyDescent="0.25">
      <c r="B152" s="79">
        <v>5</v>
      </c>
      <c r="C152" s="79" t="s">
        <v>341</v>
      </c>
      <c r="D152" s="79" t="s">
        <v>115</v>
      </c>
      <c r="E152" s="80">
        <v>100</v>
      </c>
      <c r="F152" s="98">
        <v>0</v>
      </c>
      <c r="G152" s="41">
        <f t="shared" si="2"/>
        <v>0</v>
      </c>
    </row>
    <row r="153" spans="2:7" x14ac:dyDescent="0.25">
      <c r="B153" s="54"/>
      <c r="C153" s="54"/>
      <c r="D153" s="54" t="s">
        <v>316</v>
      </c>
      <c r="E153" s="54"/>
      <c r="F153" s="15"/>
      <c r="G153" s="41"/>
    </row>
    <row r="154" spans="2:7" x14ac:dyDescent="0.25">
      <c r="B154" s="81"/>
      <c r="C154" s="81" t="s">
        <v>317</v>
      </c>
      <c r="D154" s="81" t="s">
        <v>316</v>
      </c>
      <c r="E154" s="82">
        <v>100</v>
      </c>
      <c r="F154" s="89">
        <v>0</v>
      </c>
      <c r="G154" s="41">
        <f t="shared" si="2"/>
        <v>0</v>
      </c>
    </row>
    <row r="155" spans="2:7" x14ac:dyDescent="0.25">
      <c r="B155" s="79">
        <v>5</v>
      </c>
      <c r="C155" s="79" t="s">
        <v>342</v>
      </c>
      <c r="D155" s="79" t="s">
        <v>47</v>
      </c>
      <c r="E155" s="80">
        <v>5000</v>
      </c>
      <c r="F155" s="98">
        <v>0</v>
      </c>
      <c r="G155" s="41">
        <f t="shared" si="2"/>
        <v>0</v>
      </c>
    </row>
    <row r="156" spans="2:7" x14ac:dyDescent="0.25">
      <c r="B156" s="79">
        <v>5</v>
      </c>
      <c r="C156" s="79" t="s">
        <v>342</v>
      </c>
      <c r="D156" s="79" t="s">
        <v>82</v>
      </c>
      <c r="E156" s="80">
        <v>5000</v>
      </c>
      <c r="F156" s="98">
        <v>0</v>
      </c>
      <c r="G156" s="41">
        <f t="shared" si="2"/>
        <v>0</v>
      </c>
    </row>
    <row r="157" spans="2:7" x14ac:dyDescent="0.25">
      <c r="B157" s="54"/>
      <c r="C157" s="54"/>
      <c r="D157" s="54" t="s">
        <v>316</v>
      </c>
      <c r="E157" s="54"/>
      <c r="F157" s="15"/>
      <c r="G157" s="41"/>
    </row>
    <row r="158" spans="2:7" x14ac:dyDescent="0.25">
      <c r="B158" s="81"/>
      <c r="C158" s="81" t="s">
        <v>317</v>
      </c>
      <c r="D158" s="81" t="s">
        <v>316</v>
      </c>
      <c r="E158" s="82">
        <v>5000</v>
      </c>
      <c r="F158" s="89">
        <v>0</v>
      </c>
      <c r="G158" s="41">
        <f t="shared" si="2"/>
        <v>0</v>
      </c>
    </row>
    <row r="159" spans="2:7" x14ac:dyDescent="0.25">
      <c r="B159" s="79">
        <v>5</v>
      </c>
      <c r="C159" s="79" t="s">
        <v>343</v>
      </c>
      <c r="D159" s="79" t="s">
        <v>58</v>
      </c>
      <c r="E159" s="80">
        <v>50000</v>
      </c>
      <c r="F159" s="98">
        <v>2926.83</v>
      </c>
      <c r="G159" s="41">
        <f t="shared" si="2"/>
        <v>5.8536600000000001E-2</v>
      </c>
    </row>
    <row r="160" spans="2:7" x14ac:dyDescent="0.25">
      <c r="B160" s="79">
        <v>5</v>
      </c>
      <c r="C160" s="79" t="s">
        <v>343</v>
      </c>
      <c r="D160" s="79" t="s">
        <v>101</v>
      </c>
      <c r="E160" s="80">
        <v>50000</v>
      </c>
      <c r="F160" s="98">
        <v>2926.83</v>
      </c>
      <c r="G160" s="41">
        <f t="shared" si="2"/>
        <v>5.8536600000000001E-2</v>
      </c>
    </row>
    <row r="161" spans="2:7" x14ac:dyDescent="0.25">
      <c r="B161" s="54"/>
      <c r="C161" s="54"/>
      <c r="D161" s="54" t="s">
        <v>316</v>
      </c>
      <c r="E161" s="54"/>
      <c r="F161" s="15"/>
      <c r="G161" s="41"/>
    </row>
    <row r="162" spans="2:7" x14ac:dyDescent="0.25">
      <c r="B162" s="81"/>
      <c r="C162" s="81" t="s">
        <v>317</v>
      </c>
      <c r="D162" s="81" t="s">
        <v>316</v>
      </c>
      <c r="E162" s="82">
        <v>50000</v>
      </c>
      <c r="F162" s="89">
        <v>2926.83</v>
      </c>
      <c r="G162" s="41">
        <f t="shared" si="2"/>
        <v>5.8536600000000001E-2</v>
      </c>
    </row>
    <row r="163" spans="2:7" x14ac:dyDescent="0.25">
      <c r="B163" s="79">
        <v>5</v>
      </c>
      <c r="C163" s="79" t="s">
        <v>390</v>
      </c>
      <c r="D163" s="79" t="s">
        <v>120</v>
      </c>
      <c r="E163" s="80">
        <v>10000</v>
      </c>
      <c r="F163" s="98">
        <v>0</v>
      </c>
      <c r="G163" s="41">
        <f t="shared" si="2"/>
        <v>0</v>
      </c>
    </row>
    <row r="164" spans="2:7" x14ac:dyDescent="0.25">
      <c r="B164" s="79">
        <v>5</v>
      </c>
      <c r="C164" s="79" t="s">
        <v>390</v>
      </c>
      <c r="D164" s="79" t="s">
        <v>121</v>
      </c>
      <c r="E164" s="80">
        <v>10000</v>
      </c>
      <c r="F164" s="98">
        <v>0</v>
      </c>
      <c r="G164" s="41">
        <f t="shared" si="2"/>
        <v>0</v>
      </c>
    </row>
    <row r="165" spans="2:7" x14ac:dyDescent="0.25">
      <c r="B165" s="54"/>
      <c r="C165" s="54"/>
      <c r="D165" s="54" t="s">
        <v>316</v>
      </c>
      <c r="E165" s="54"/>
      <c r="F165" s="15"/>
      <c r="G165" s="41"/>
    </row>
    <row r="166" spans="2:7" x14ac:dyDescent="0.25">
      <c r="B166" s="81"/>
      <c r="C166" s="81" t="s">
        <v>317</v>
      </c>
      <c r="D166" s="81" t="s">
        <v>316</v>
      </c>
      <c r="E166" s="82">
        <v>10000</v>
      </c>
      <c r="F166" s="89">
        <v>0</v>
      </c>
      <c r="G166" s="41">
        <f t="shared" si="2"/>
        <v>0</v>
      </c>
    </row>
    <row r="167" spans="2:7" x14ac:dyDescent="0.25">
      <c r="B167" s="79">
        <v>3</v>
      </c>
      <c r="C167" s="79" t="s">
        <v>391</v>
      </c>
      <c r="D167" s="79" t="s">
        <v>114</v>
      </c>
      <c r="E167" s="80">
        <v>770</v>
      </c>
      <c r="F167" s="98">
        <v>0</v>
      </c>
      <c r="G167" s="41">
        <f t="shared" si="2"/>
        <v>0</v>
      </c>
    </row>
    <row r="168" spans="2:7" x14ac:dyDescent="0.25">
      <c r="B168" s="79">
        <v>3</v>
      </c>
      <c r="C168" s="79" t="s">
        <v>391</v>
      </c>
      <c r="D168" s="79" t="s">
        <v>115</v>
      </c>
      <c r="E168" s="80">
        <v>770</v>
      </c>
      <c r="F168" s="98">
        <v>0</v>
      </c>
      <c r="G168" s="41">
        <f t="shared" si="2"/>
        <v>0</v>
      </c>
    </row>
    <row r="169" spans="2:7" x14ac:dyDescent="0.25">
      <c r="B169" s="79">
        <v>5</v>
      </c>
      <c r="C169" s="79" t="s">
        <v>391</v>
      </c>
      <c r="D169" s="79" t="s">
        <v>114</v>
      </c>
      <c r="E169" s="80">
        <v>6730</v>
      </c>
      <c r="F169" s="98">
        <v>3430.86</v>
      </c>
      <c r="G169" s="41">
        <f t="shared" si="2"/>
        <v>0.50978603268945022</v>
      </c>
    </row>
    <row r="170" spans="2:7" x14ac:dyDescent="0.25">
      <c r="B170" s="79">
        <v>5</v>
      </c>
      <c r="C170" s="79" t="s">
        <v>391</v>
      </c>
      <c r="D170" s="79" t="s">
        <v>115</v>
      </c>
      <c r="E170" s="80">
        <v>6730</v>
      </c>
      <c r="F170" s="98">
        <v>3430.86</v>
      </c>
      <c r="G170" s="41">
        <f t="shared" si="2"/>
        <v>0.50978603268945022</v>
      </c>
    </row>
    <row r="171" spans="2:7" x14ac:dyDescent="0.25">
      <c r="B171" s="54"/>
      <c r="C171" s="54"/>
      <c r="D171" s="54" t="s">
        <v>316</v>
      </c>
      <c r="E171" s="54"/>
      <c r="F171" s="15"/>
      <c r="G171" s="41"/>
    </row>
    <row r="172" spans="2:7" x14ac:dyDescent="0.25">
      <c r="B172" s="81"/>
      <c r="C172" s="81" t="s">
        <v>317</v>
      </c>
      <c r="D172" s="81" t="s">
        <v>316</v>
      </c>
      <c r="E172" s="82">
        <v>7500</v>
      </c>
      <c r="F172" s="89">
        <v>3430.86</v>
      </c>
      <c r="G172" s="41">
        <f t="shared" si="2"/>
        <v>0.45744800000000002</v>
      </c>
    </row>
    <row r="173" spans="2:7" x14ac:dyDescent="0.25">
      <c r="B173" s="79">
        <v>5</v>
      </c>
      <c r="C173" s="79" t="s">
        <v>344</v>
      </c>
      <c r="D173" s="79" t="s">
        <v>47</v>
      </c>
      <c r="E173" s="80">
        <v>5000</v>
      </c>
      <c r="F173" s="98">
        <v>0</v>
      </c>
      <c r="G173" s="41">
        <f t="shared" si="2"/>
        <v>0</v>
      </c>
    </row>
    <row r="174" spans="2:7" x14ac:dyDescent="0.25">
      <c r="B174" s="79">
        <v>5</v>
      </c>
      <c r="C174" s="79" t="s">
        <v>344</v>
      </c>
      <c r="D174" s="79" t="s">
        <v>80</v>
      </c>
      <c r="E174" s="80">
        <v>5000</v>
      </c>
      <c r="F174" s="98">
        <v>0</v>
      </c>
      <c r="G174" s="41">
        <f t="shared" si="2"/>
        <v>0</v>
      </c>
    </row>
    <row r="175" spans="2:7" x14ac:dyDescent="0.25">
      <c r="B175" s="54"/>
      <c r="C175" s="54"/>
      <c r="D175" s="54" t="s">
        <v>316</v>
      </c>
      <c r="E175" s="54"/>
      <c r="F175" s="15"/>
      <c r="G175" s="41"/>
    </row>
    <row r="176" spans="2:7" x14ac:dyDescent="0.25">
      <c r="B176" s="81"/>
      <c r="C176" s="81" t="s">
        <v>317</v>
      </c>
      <c r="D176" s="81" t="s">
        <v>316</v>
      </c>
      <c r="E176" s="82">
        <v>5000</v>
      </c>
      <c r="F176" s="89">
        <v>0</v>
      </c>
      <c r="G176" s="41">
        <f t="shared" si="2"/>
        <v>0</v>
      </c>
    </row>
    <row r="177" spans="2:7" x14ac:dyDescent="0.25">
      <c r="B177" s="79">
        <v>5</v>
      </c>
      <c r="C177" s="79" t="s">
        <v>345</v>
      </c>
      <c r="D177" s="79" t="s">
        <v>47</v>
      </c>
      <c r="E177" s="80">
        <v>10000</v>
      </c>
      <c r="F177" s="98">
        <v>8744.17</v>
      </c>
      <c r="G177" s="41">
        <f t="shared" si="2"/>
        <v>0.874417</v>
      </c>
    </row>
    <row r="178" spans="2:7" x14ac:dyDescent="0.25">
      <c r="B178" s="79">
        <v>5</v>
      </c>
      <c r="C178" s="79" t="s">
        <v>345</v>
      </c>
      <c r="D178" s="79" t="s">
        <v>125</v>
      </c>
      <c r="E178" s="80">
        <v>10000</v>
      </c>
      <c r="F178" s="98">
        <v>8744.17</v>
      </c>
      <c r="G178" s="41">
        <f t="shared" si="2"/>
        <v>0.874417</v>
      </c>
    </row>
    <row r="179" spans="2:7" x14ac:dyDescent="0.25">
      <c r="B179" s="54"/>
      <c r="C179" s="54"/>
      <c r="D179" s="54" t="s">
        <v>316</v>
      </c>
      <c r="E179" s="54"/>
      <c r="F179" s="15"/>
      <c r="G179" s="41"/>
    </row>
    <row r="180" spans="2:7" x14ac:dyDescent="0.25">
      <c r="B180" s="81"/>
      <c r="C180" s="81" t="s">
        <v>317</v>
      </c>
      <c r="D180" s="81" t="s">
        <v>316</v>
      </c>
      <c r="E180" s="82">
        <v>10000</v>
      </c>
      <c r="F180" s="89">
        <v>8744.17</v>
      </c>
      <c r="G180" s="41">
        <f t="shared" si="2"/>
        <v>0.874417</v>
      </c>
    </row>
    <row r="181" spans="2:7" x14ac:dyDescent="0.25">
      <c r="B181" s="79">
        <v>3</v>
      </c>
      <c r="C181" s="79" t="s">
        <v>346</v>
      </c>
      <c r="D181" s="79" t="s">
        <v>114</v>
      </c>
      <c r="E181" s="80">
        <v>2000</v>
      </c>
      <c r="F181" s="98">
        <v>350.12</v>
      </c>
      <c r="G181" s="41">
        <f t="shared" si="2"/>
        <v>0.17505999999999999</v>
      </c>
    </row>
    <row r="182" spans="2:7" x14ac:dyDescent="0.25">
      <c r="B182" s="79">
        <v>3</v>
      </c>
      <c r="C182" s="79" t="s">
        <v>346</v>
      </c>
      <c r="D182" s="79" t="s">
        <v>115</v>
      </c>
      <c r="E182" s="80">
        <v>2000</v>
      </c>
      <c r="F182" s="98">
        <v>350.12</v>
      </c>
      <c r="G182" s="41">
        <f t="shared" si="2"/>
        <v>0.17505999999999999</v>
      </c>
    </row>
    <row r="183" spans="2:7" x14ac:dyDescent="0.25">
      <c r="B183" s="54"/>
      <c r="C183" s="54"/>
      <c r="D183" s="54" t="s">
        <v>316</v>
      </c>
      <c r="E183" s="54"/>
      <c r="F183" s="15"/>
      <c r="G183" s="41"/>
    </row>
    <row r="184" spans="2:7" x14ac:dyDescent="0.25">
      <c r="B184" s="81"/>
      <c r="C184" s="81" t="s">
        <v>317</v>
      </c>
      <c r="D184" s="81" t="s">
        <v>316</v>
      </c>
      <c r="E184" s="82">
        <v>2000</v>
      </c>
      <c r="F184" s="89">
        <v>350.12</v>
      </c>
      <c r="G184" s="41">
        <f t="shared" si="2"/>
        <v>0.17505999999999999</v>
      </c>
    </row>
    <row r="185" spans="2:7" x14ac:dyDescent="0.25">
      <c r="B185" s="79">
        <v>5</v>
      </c>
      <c r="C185" s="79" t="s">
        <v>347</v>
      </c>
      <c r="D185" s="79" t="s">
        <v>47</v>
      </c>
      <c r="E185" s="80">
        <v>1350</v>
      </c>
      <c r="F185" s="98">
        <v>442.28</v>
      </c>
      <c r="G185" s="41">
        <f t="shared" si="2"/>
        <v>0.3276148148148148</v>
      </c>
    </row>
    <row r="186" spans="2:7" x14ac:dyDescent="0.25">
      <c r="B186" s="79">
        <v>5</v>
      </c>
      <c r="C186" s="79" t="s">
        <v>347</v>
      </c>
      <c r="D186" s="79" t="s">
        <v>125</v>
      </c>
      <c r="E186" s="80">
        <v>1350</v>
      </c>
      <c r="F186" s="98">
        <v>442.28</v>
      </c>
      <c r="G186" s="41">
        <f t="shared" si="2"/>
        <v>0.3276148148148148</v>
      </c>
    </row>
    <row r="187" spans="2:7" x14ac:dyDescent="0.25">
      <c r="B187" s="54"/>
      <c r="C187" s="54"/>
      <c r="D187" s="54" t="s">
        <v>316</v>
      </c>
      <c r="E187" s="54"/>
      <c r="F187" s="15"/>
      <c r="G187" s="41"/>
    </row>
    <row r="188" spans="2:7" x14ac:dyDescent="0.25">
      <c r="B188" s="81"/>
      <c r="C188" s="81" t="s">
        <v>317</v>
      </c>
      <c r="D188" s="81" t="s">
        <v>316</v>
      </c>
      <c r="E188" s="82">
        <v>1350</v>
      </c>
      <c r="F188" s="89">
        <v>442.28</v>
      </c>
      <c r="G188" s="41">
        <f t="shared" si="2"/>
        <v>0.3276148148148148</v>
      </c>
    </row>
    <row r="189" spans="2:7" x14ac:dyDescent="0.25">
      <c r="B189" s="79">
        <v>1</v>
      </c>
      <c r="C189" s="79" t="s">
        <v>348</v>
      </c>
      <c r="D189" s="79" t="s">
        <v>47</v>
      </c>
      <c r="E189" s="80">
        <v>400</v>
      </c>
      <c r="F189" s="98">
        <v>0</v>
      </c>
      <c r="G189" s="41">
        <f t="shared" si="2"/>
        <v>0</v>
      </c>
    </row>
    <row r="190" spans="2:7" x14ac:dyDescent="0.25">
      <c r="B190" s="79">
        <v>1</v>
      </c>
      <c r="C190" s="79" t="s">
        <v>348</v>
      </c>
      <c r="D190" s="79" t="s">
        <v>55</v>
      </c>
      <c r="E190" s="80">
        <v>400</v>
      </c>
      <c r="F190" s="98">
        <v>0</v>
      </c>
      <c r="G190" s="41">
        <f t="shared" si="2"/>
        <v>0</v>
      </c>
    </row>
    <row r="191" spans="2:7" x14ac:dyDescent="0.25">
      <c r="B191" s="79">
        <v>5</v>
      </c>
      <c r="C191" s="79" t="s">
        <v>348</v>
      </c>
      <c r="D191" s="79" t="s">
        <v>47</v>
      </c>
      <c r="E191" s="80">
        <v>400</v>
      </c>
      <c r="F191" s="98">
        <v>0</v>
      </c>
      <c r="G191" s="41">
        <f t="shared" si="2"/>
        <v>0</v>
      </c>
    </row>
    <row r="192" spans="2:7" x14ac:dyDescent="0.25">
      <c r="B192" s="79">
        <v>5</v>
      </c>
      <c r="C192" s="79" t="s">
        <v>348</v>
      </c>
      <c r="D192" s="79" t="s">
        <v>52</v>
      </c>
      <c r="E192" s="80">
        <v>400</v>
      </c>
      <c r="F192" s="98">
        <v>0</v>
      </c>
      <c r="G192" s="41">
        <f t="shared" si="2"/>
        <v>0</v>
      </c>
    </row>
    <row r="193" spans="2:7" x14ac:dyDescent="0.25">
      <c r="B193" s="79">
        <v>5</v>
      </c>
      <c r="C193" s="79" t="s">
        <v>348</v>
      </c>
      <c r="D193" s="79" t="s">
        <v>120</v>
      </c>
      <c r="E193" s="80">
        <v>2000</v>
      </c>
      <c r="F193" s="98">
        <v>1490</v>
      </c>
      <c r="G193" s="41">
        <f t="shared" si="2"/>
        <v>0.745</v>
      </c>
    </row>
    <row r="194" spans="2:7" x14ac:dyDescent="0.25">
      <c r="B194" s="79">
        <v>5</v>
      </c>
      <c r="C194" s="79" t="s">
        <v>348</v>
      </c>
      <c r="D194" s="79" t="s">
        <v>129</v>
      </c>
      <c r="E194" s="80">
        <v>2000</v>
      </c>
      <c r="F194" s="98">
        <v>1490</v>
      </c>
      <c r="G194" s="41">
        <f t="shared" si="2"/>
        <v>0.745</v>
      </c>
    </row>
    <row r="195" spans="2:7" x14ac:dyDescent="0.25">
      <c r="B195" s="54"/>
      <c r="C195" s="54"/>
      <c r="D195" s="54" t="s">
        <v>316</v>
      </c>
      <c r="E195" s="54"/>
      <c r="F195" s="15"/>
      <c r="G195" s="41"/>
    </row>
    <row r="196" spans="2:7" x14ac:dyDescent="0.25">
      <c r="B196" s="81"/>
      <c r="C196" s="81" t="s">
        <v>317</v>
      </c>
      <c r="D196" s="81" t="s">
        <v>316</v>
      </c>
      <c r="E196" s="82">
        <v>2800</v>
      </c>
      <c r="F196" s="89">
        <v>1490</v>
      </c>
      <c r="G196" s="41">
        <f t="shared" si="2"/>
        <v>0.53214285714285714</v>
      </c>
    </row>
    <row r="197" spans="2:7" x14ac:dyDescent="0.25">
      <c r="B197" s="79">
        <v>5</v>
      </c>
      <c r="C197" s="79" t="s">
        <v>349</v>
      </c>
      <c r="D197" s="79" t="s">
        <v>114</v>
      </c>
      <c r="E197" s="80">
        <v>26500</v>
      </c>
      <c r="F197" s="98">
        <v>0</v>
      </c>
      <c r="G197" s="41">
        <f t="shared" si="2"/>
        <v>0</v>
      </c>
    </row>
    <row r="198" spans="2:7" x14ac:dyDescent="0.25">
      <c r="B198" s="79">
        <v>5</v>
      </c>
      <c r="C198" s="79" t="s">
        <v>349</v>
      </c>
      <c r="D198" s="79" t="s">
        <v>115</v>
      </c>
      <c r="E198" s="80">
        <v>26500</v>
      </c>
      <c r="F198" s="98">
        <v>0</v>
      </c>
      <c r="G198" s="41">
        <f t="shared" si="2"/>
        <v>0</v>
      </c>
    </row>
    <row r="199" spans="2:7" x14ac:dyDescent="0.25">
      <c r="B199" s="54"/>
      <c r="C199" s="54"/>
      <c r="D199" s="54" t="s">
        <v>316</v>
      </c>
      <c r="E199" s="54"/>
      <c r="F199" s="15"/>
      <c r="G199" s="41"/>
    </row>
    <row r="200" spans="2:7" x14ac:dyDescent="0.25">
      <c r="B200" s="81"/>
      <c r="C200" s="81" t="s">
        <v>317</v>
      </c>
      <c r="D200" s="81" t="s">
        <v>316</v>
      </c>
      <c r="E200" s="82">
        <v>26500</v>
      </c>
      <c r="F200" s="89">
        <v>0</v>
      </c>
      <c r="G200" s="41">
        <f t="shared" si="2"/>
        <v>0</v>
      </c>
    </row>
    <row r="201" spans="2:7" x14ac:dyDescent="0.25">
      <c r="B201" s="79">
        <v>5</v>
      </c>
      <c r="C201" s="79" t="s">
        <v>350</v>
      </c>
      <c r="D201" s="79" t="s">
        <v>120</v>
      </c>
      <c r="E201" s="80">
        <v>15000</v>
      </c>
      <c r="F201" s="98">
        <v>5785.83</v>
      </c>
      <c r="G201" s="41">
        <f>F201/E201</f>
        <v>0.38572200000000001</v>
      </c>
    </row>
    <row r="202" spans="2:7" x14ac:dyDescent="0.25">
      <c r="B202" s="79">
        <v>5</v>
      </c>
      <c r="C202" s="79" t="s">
        <v>350</v>
      </c>
      <c r="D202" s="79" t="s">
        <v>121</v>
      </c>
      <c r="E202" s="80">
        <v>15000</v>
      </c>
      <c r="F202" s="98">
        <v>5785.83</v>
      </c>
      <c r="G202" s="41">
        <f t="shared" ref="G202:G266" si="3">F202/E202</f>
        <v>0.38572200000000001</v>
      </c>
    </row>
    <row r="203" spans="2:7" x14ac:dyDescent="0.25">
      <c r="B203" s="54"/>
      <c r="C203" s="54"/>
      <c r="D203" s="54" t="s">
        <v>316</v>
      </c>
      <c r="E203" s="54"/>
      <c r="F203" s="15"/>
      <c r="G203" s="41"/>
    </row>
    <row r="204" spans="2:7" x14ac:dyDescent="0.25">
      <c r="B204" s="81"/>
      <c r="C204" s="81" t="s">
        <v>317</v>
      </c>
      <c r="D204" s="81" t="s">
        <v>316</v>
      </c>
      <c r="E204" s="82">
        <v>15000</v>
      </c>
      <c r="F204" s="89">
        <v>5785.83</v>
      </c>
      <c r="G204" s="41">
        <f t="shared" si="3"/>
        <v>0.38572200000000001</v>
      </c>
    </row>
    <row r="205" spans="2:7" x14ac:dyDescent="0.25">
      <c r="B205" s="79">
        <v>1</v>
      </c>
      <c r="C205" s="79" t="s">
        <v>351</v>
      </c>
      <c r="D205" s="79" t="s">
        <v>66</v>
      </c>
      <c r="E205" s="80">
        <v>216700</v>
      </c>
      <c r="F205" s="167">
        <f>F206+F207</f>
        <v>194229.58</v>
      </c>
      <c r="G205" s="41">
        <f t="shared" si="3"/>
        <v>0.89630632210429162</v>
      </c>
    </row>
    <row r="206" spans="2:7" x14ac:dyDescent="0.25">
      <c r="B206" s="79">
        <v>1</v>
      </c>
      <c r="C206" s="79" t="s">
        <v>351</v>
      </c>
      <c r="D206" s="79" t="s">
        <v>67</v>
      </c>
      <c r="E206" s="80">
        <v>169600</v>
      </c>
      <c r="F206" s="98">
        <v>188444.58</v>
      </c>
      <c r="G206" s="41">
        <f t="shared" si="3"/>
        <v>1.1111119103773583</v>
      </c>
    </row>
    <row r="207" spans="2:7" x14ac:dyDescent="0.25">
      <c r="B207" s="79">
        <v>1</v>
      </c>
      <c r="C207" s="79" t="s">
        <v>351</v>
      </c>
      <c r="D207" s="79" t="s">
        <v>69</v>
      </c>
      <c r="E207" s="80">
        <v>7100</v>
      </c>
      <c r="F207" s="98">
        <v>5785</v>
      </c>
      <c r="G207" s="41">
        <f t="shared" si="3"/>
        <v>0.81478873239436622</v>
      </c>
    </row>
    <row r="208" spans="2:7" x14ac:dyDescent="0.25">
      <c r="B208" s="79">
        <v>1</v>
      </c>
      <c r="C208" s="79" t="s">
        <v>351</v>
      </c>
      <c r="D208" s="79" t="s">
        <v>70</v>
      </c>
      <c r="E208" s="80">
        <v>40000</v>
      </c>
      <c r="F208" s="98">
        <v>0</v>
      </c>
      <c r="G208" s="41">
        <f t="shared" si="3"/>
        <v>0</v>
      </c>
    </row>
    <row r="209" spans="2:7" x14ac:dyDescent="0.25">
      <c r="B209" s="79">
        <v>1</v>
      </c>
      <c r="C209" s="79" t="s">
        <v>351</v>
      </c>
      <c r="D209" s="79" t="s">
        <v>42</v>
      </c>
      <c r="E209" s="80">
        <v>5000</v>
      </c>
      <c r="F209" s="98">
        <v>0</v>
      </c>
      <c r="G209" s="41">
        <f t="shared" si="3"/>
        <v>0</v>
      </c>
    </row>
    <row r="210" spans="2:7" x14ac:dyDescent="0.25">
      <c r="B210" s="79">
        <v>1</v>
      </c>
      <c r="C210" s="79" t="s">
        <v>351</v>
      </c>
      <c r="D210" s="79" t="s">
        <v>138</v>
      </c>
      <c r="E210" s="80">
        <v>5000</v>
      </c>
      <c r="F210" s="98">
        <v>0</v>
      </c>
      <c r="G210" s="41">
        <f t="shared" si="3"/>
        <v>0</v>
      </c>
    </row>
    <row r="211" spans="2:7" x14ac:dyDescent="0.25">
      <c r="B211" s="79">
        <v>3</v>
      </c>
      <c r="C211" s="79" t="s">
        <v>351</v>
      </c>
      <c r="D211" s="79" t="s">
        <v>66</v>
      </c>
      <c r="E211" s="80">
        <v>98400</v>
      </c>
      <c r="F211" s="98">
        <v>0</v>
      </c>
      <c r="G211" s="41">
        <f t="shared" si="3"/>
        <v>0</v>
      </c>
    </row>
    <row r="212" spans="2:7" x14ac:dyDescent="0.25">
      <c r="B212" s="79">
        <v>3</v>
      </c>
      <c r="C212" s="79" t="s">
        <v>351</v>
      </c>
      <c r="D212" s="79" t="s">
        <v>67</v>
      </c>
      <c r="E212" s="80">
        <v>98400</v>
      </c>
      <c r="F212" s="98">
        <v>0</v>
      </c>
      <c r="G212" s="41">
        <f t="shared" si="3"/>
        <v>0</v>
      </c>
    </row>
    <row r="213" spans="2:7" x14ac:dyDescent="0.25">
      <c r="B213" s="79">
        <v>3</v>
      </c>
      <c r="C213" s="79" t="s">
        <v>351</v>
      </c>
      <c r="D213" s="79" t="s">
        <v>47</v>
      </c>
      <c r="E213" s="80">
        <v>59130</v>
      </c>
      <c r="F213" s="167">
        <f>F214+F215+F216+F217+F218+F219+F220+F221+F222+F223+F224+F225+F226</f>
        <v>43927.549999999996</v>
      </c>
      <c r="G213" s="41">
        <f t="shared" si="3"/>
        <v>0.74289785219008952</v>
      </c>
    </row>
    <row r="214" spans="2:7" x14ac:dyDescent="0.25">
      <c r="B214" s="79">
        <v>3</v>
      </c>
      <c r="C214" s="79" t="s">
        <v>351</v>
      </c>
      <c r="D214" s="79" t="s">
        <v>72</v>
      </c>
      <c r="E214" s="80">
        <v>300</v>
      </c>
      <c r="F214" s="101">
        <v>120</v>
      </c>
      <c r="G214" s="41">
        <f t="shared" si="3"/>
        <v>0.4</v>
      </c>
    </row>
    <row r="215" spans="2:7" x14ac:dyDescent="0.25">
      <c r="B215" s="79">
        <v>3</v>
      </c>
      <c r="C215" s="79" t="s">
        <v>351</v>
      </c>
      <c r="D215" s="79" t="s">
        <v>77</v>
      </c>
      <c r="E215" s="80">
        <v>800</v>
      </c>
      <c r="F215" s="101">
        <v>287.58999999999997</v>
      </c>
      <c r="G215" s="41">
        <f t="shared" si="3"/>
        <v>0.35948749999999996</v>
      </c>
    </row>
    <row r="216" spans="2:7" x14ac:dyDescent="0.25">
      <c r="B216" s="79">
        <v>3</v>
      </c>
      <c r="C216" s="79" t="s">
        <v>351</v>
      </c>
      <c r="D216" s="79" t="s">
        <v>134</v>
      </c>
      <c r="E216" s="80">
        <v>36500</v>
      </c>
      <c r="F216" s="101">
        <v>19492.740000000002</v>
      </c>
      <c r="G216" s="41">
        <f t="shared" si="3"/>
        <v>0.53404767123287677</v>
      </c>
    </row>
    <row r="217" spans="2:7" x14ac:dyDescent="0.25">
      <c r="B217" s="79">
        <v>3</v>
      </c>
      <c r="C217" s="79" t="s">
        <v>351</v>
      </c>
      <c r="D217" s="79" t="s">
        <v>78</v>
      </c>
      <c r="E217" s="80">
        <v>650</v>
      </c>
      <c r="F217" s="101">
        <v>76.89</v>
      </c>
      <c r="G217" s="41">
        <f t="shared" si="3"/>
        <v>0.1182923076923077</v>
      </c>
    </row>
    <row r="218" spans="2:7" x14ac:dyDescent="0.25">
      <c r="B218" s="79">
        <v>3</v>
      </c>
      <c r="C218" s="79" t="s">
        <v>351</v>
      </c>
      <c r="D218" s="79" t="s">
        <v>135</v>
      </c>
      <c r="E218" s="80">
        <v>300</v>
      </c>
      <c r="F218" s="101">
        <v>577.36</v>
      </c>
      <c r="G218" s="41">
        <f t="shared" si="3"/>
        <v>1.9245333333333334</v>
      </c>
    </row>
    <row r="219" spans="2:7" x14ac:dyDescent="0.25">
      <c r="B219" s="79">
        <v>3</v>
      </c>
      <c r="C219" s="79" t="s">
        <v>351</v>
      </c>
      <c r="D219" s="79" t="s">
        <v>79</v>
      </c>
      <c r="E219" s="80">
        <v>750</v>
      </c>
      <c r="F219" s="101">
        <v>253.94</v>
      </c>
      <c r="G219" s="41">
        <f t="shared" ref="G219" si="4">F219/E219</f>
        <v>0.33858666666666665</v>
      </c>
    </row>
    <row r="220" spans="2:7" x14ac:dyDescent="0.25">
      <c r="B220" s="79">
        <v>3</v>
      </c>
      <c r="C220" s="79" t="s">
        <v>351</v>
      </c>
      <c r="D220" s="79" t="s">
        <v>136</v>
      </c>
      <c r="E220" s="80">
        <v>250</v>
      </c>
      <c r="F220" s="101">
        <v>856.45</v>
      </c>
      <c r="G220" s="41">
        <f t="shared" si="3"/>
        <v>3.4258000000000002</v>
      </c>
    </row>
    <row r="221" spans="2:7" x14ac:dyDescent="0.25">
      <c r="B221" s="79">
        <v>3</v>
      </c>
      <c r="C221" s="79" t="s">
        <v>351</v>
      </c>
      <c r="D221" s="79" t="s">
        <v>74</v>
      </c>
      <c r="E221" s="80">
        <v>1450</v>
      </c>
      <c r="F221" s="101">
        <v>1014.44</v>
      </c>
      <c r="G221" s="41">
        <f t="shared" si="3"/>
        <v>0.69961379310344829</v>
      </c>
    </row>
    <row r="222" spans="2:7" x14ac:dyDescent="0.25">
      <c r="B222" s="79">
        <v>3</v>
      </c>
      <c r="C222" s="79" t="s">
        <v>351</v>
      </c>
      <c r="D222" s="79" t="s">
        <v>82</v>
      </c>
      <c r="E222" s="80">
        <v>1500</v>
      </c>
      <c r="F222" s="101">
        <v>9101.11</v>
      </c>
      <c r="G222" s="41">
        <f t="shared" si="3"/>
        <v>6.0674066666666668</v>
      </c>
    </row>
    <row r="223" spans="2:7" x14ac:dyDescent="0.25">
      <c r="B223" s="79">
        <v>3</v>
      </c>
      <c r="C223" s="79" t="s">
        <v>351</v>
      </c>
      <c r="D223" s="79" t="s">
        <v>80</v>
      </c>
      <c r="E223" s="80">
        <v>3060</v>
      </c>
      <c r="F223" s="101">
        <v>4806.12</v>
      </c>
      <c r="G223" s="41">
        <f t="shared" si="3"/>
        <v>1.5706274509803921</v>
      </c>
    </row>
    <row r="224" spans="2:7" x14ac:dyDescent="0.25">
      <c r="B224" s="79">
        <v>3</v>
      </c>
      <c r="C224" s="79" t="s">
        <v>351</v>
      </c>
      <c r="D224" s="79" t="s">
        <v>125</v>
      </c>
      <c r="E224" s="80">
        <v>1950</v>
      </c>
      <c r="F224" s="101">
        <v>993.03</v>
      </c>
      <c r="G224" s="41">
        <f t="shared" si="3"/>
        <v>0.50924615384615379</v>
      </c>
    </row>
    <row r="225" spans="2:7" x14ac:dyDescent="0.25">
      <c r="B225" s="79">
        <v>3</v>
      </c>
      <c r="C225" s="79" t="s">
        <v>351</v>
      </c>
      <c r="D225" s="79" t="s">
        <v>99</v>
      </c>
      <c r="E225" s="80">
        <v>7920</v>
      </c>
      <c r="F225" s="101">
        <v>5660.38</v>
      </c>
      <c r="G225" s="41"/>
    </row>
    <row r="226" spans="2:7" x14ac:dyDescent="0.25">
      <c r="B226" s="79">
        <v>3</v>
      </c>
      <c r="C226" s="79" t="s">
        <v>351</v>
      </c>
      <c r="D226" s="79" t="s">
        <v>49</v>
      </c>
      <c r="E226" s="80">
        <v>520</v>
      </c>
      <c r="F226" s="101">
        <v>687.5</v>
      </c>
      <c r="G226" s="41">
        <f t="shared" si="3"/>
        <v>1.3221153846153846</v>
      </c>
    </row>
    <row r="227" spans="2:7" x14ac:dyDescent="0.25">
      <c r="B227" s="79">
        <v>3</v>
      </c>
      <c r="C227" s="79" t="s">
        <v>351</v>
      </c>
      <c r="D227" s="79" t="s">
        <v>137</v>
      </c>
      <c r="E227" s="80">
        <v>180</v>
      </c>
      <c r="F227" s="98">
        <v>0</v>
      </c>
      <c r="G227" s="41">
        <f t="shared" si="3"/>
        <v>0</v>
      </c>
    </row>
    <row r="228" spans="2:7" x14ac:dyDescent="0.25">
      <c r="B228" s="79">
        <v>3</v>
      </c>
      <c r="C228" s="79" t="s">
        <v>351</v>
      </c>
      <c r="D228" s="79" t="s">
        <v>88</v>
      </c>
      <c r="E228" s="80">
        <v>130</v>
      </c>
      <c r="F228" s="98">
        <v>0</v>
      </c>
      <c r="G228" s="41">
        <f t="shared" si="3"/>
        <v>0</v>
      </c>
    </row>
    <row r="229" spans="2:7" x14ac:dyDescent="0.25">
      <c r="B229" s="79">
        <v>3</v>
      </c>
      <c r="C229" s="79" t="s">
        <v>351</v>
      </c>
      <c r="D229" s="79" t="s">
        <v>55</v>
      </c>
      <c r="E229" s="80">
        <v>11540</v>
      </c>
      <c r="F229" s="98">
        <v>0</v>
      </c>
      <c r="G229" s="41">
        <f t="shared" si="3"/>
        <v>0</v>
      </c>
    </row>
    <row r="230" spans="2:7" x14ac:dyDescent="0.25">
      <c r="B230" s="79">
        <v>3</v>
      </c>
      <c r="C230" s="79" t="s">
        <v>351</v>
      </c>
      <c r="D230" s="79" t="s">
        <v>91</v>
      </c>
      <c r="E230" s="80">
        <v>600</v>
      </c>
      <c r="F230" s="98">
        <v>0</v>
      </c>
      <c r="G230" s="41">
        <f t="shared" si="3"/>
        <v>0</v>
      </c>
    </row>
    <row r="231" spans="2:7" x14ac:dyDescent="0.25">
      <c r="B231" s="79">
        <v>3</v>
      </c>
      <c r="C231" s="79" t="s">
        <v>351</v>
      </c>
      <c r="D231" s="79" t="s">
        <v>94</v>
      </c>
      <c r="E231" s="80">
        <v>600</v>
      </c>
      <c r="F231" s="98">
        <v>0</v>
      </c>
      <c r="G231" s="41">
        <f t="shared" si="3"/>
        <v>0</v>
      </c>
    </row>
    <row r="232" spans="2:7" x14ac:dyDescent="0.25">
      <c r="B232" s="79">
        <v>4</v>
      </c>
      <c r="C232" s="79" t="s">
        <v>351</v>
      </c>
      <c r="D232" s="79" t="s">
        <v>47</v>
      </c>
      <c r="E232" s="80">
        <v>64900</v>
      </c>
      <c r="F232" s="98">
        <v>0</v>
      </c>
      <c r="G232" s="41">
        <f t="shared" si="3"/>
        <v>0</v>
      </c>
    </row>
    <row r="233" spans="2:7" x14ac:dyDescent="0.25">
      <c r="B233" s="79">
        <v>4</v>
      </c>
      <c r="C233" s="79" t="s">
        <v>351</v>
      </c>
      <c r="D233" s="79" t="s">
        <v>71</v>
      </c>
      <c r="E233" s="80">
        <v>12600</v>
      </c>
      <c r="F233" s="98">
        <v>0</v>
      </c>
      <c r="G233" s="41">
        <f t="shared" si="3"/>
        <v>0</v>
      </c>
    </row>
    <row r="234" spans="2:7" x14ac:dyDescent="0.25">
      <c r="B234" s="79">
        <v>4</v>
      </c>
      <c r="C234" s="79" t="s">
        <v>351</v>
      </c>
      <c r="D234" s="79" t="s">
        <v>77</v>
      </c>
      <c r="E234" s="80">
        <v>6500</v>
      </c>
      <c r="F234" s="98">
        <v>0</v>
      </c>
      <c r="G234" s="41">
        <f t="shared" si="3"/>
        <v>0</v>
      </c>
    </row>
    <row r="235" spans="2:7" x14ac:dyDescent="0.25">
      <c r="B235" s="79">
        <v>4</v>
      </c>
      <c r="C235" s="79" t="s">
        <v>351</v>
      </c>
      <c r="D235" s="79" t="s">
        <v>134</v>
      </c>
      <c r="E235" s="80">
        <v>500</v>
      </c>
      <c r="F235" s="98">
        <v>0</v>
      </c>
      <c r="G235" s="41">
        <f t="shared" si="3"/>
        <v>0</v>
      </c>
    </row>
    <row r="236" spans="2:7" x14ac:dyDescent="0.25">
      <c r="B236" s="79">
        <v>4</v>
      </c>
      <c r="C236" s="79" t="s">
        <v>351</v>
      </c>
      <c r="D236" s="79" t="s">
        <v>78</v>
      </c>
      <c r="E236" s="80">
        <v>11000</v>
      </c>
      <c r="F236" s="98">
        <v>0</v>
      </c>
      <c r="G236" s="41">
        <f t="shared" si="3"/>
        <v>0</v>
      </c>
    </row>
    <row r="237" spans="2:7" x14ac:dyDescent="0.25">
      <c r="B237" s="79">
        <v>4</v>
      </c>
      <c r="C237" s="79" t="s">
        <v>351</v>
      </c>
      <c r="D237" s="79" t="s">
        <v>135</v>
      </c>
      <c r="E237" s="80">
        <v>2500</v>
      </c>
      <c r="F237" s="98">
        <v>0</v>
      </c>
      <c r="G237" s="41">
        <f t="shared" si="3"/>
        <v>0</v>
      </c>
    </row>
    <row r="238" spans="2:7" x14ac:dyDescent="0.25">
      <c r="B238" s="79">
        <v>4</v>
      </c>
      <c r="C238" s="79" t="s">
        <v>351</v>
      </c>
      <c r="D238" s="79" t="s">
        <v>74</v>
      </c>
      <c r="E238" s="80">
        <v>80</v>
      </c>
      <c r="F238" s="98">
        <v>0</v>
      </c>
      <c r="G238" s="41">
        <f t="shared" si="3"/>
        <v>0</v>
      </c>
    </row>
    <row r="239" spans="2:7" x14ac:dyDescent="0.25">
      <c r="B239" s="79">
        <v>4</v>
      </c>
      <c r="C239" s="79" t="s">
        <v>351</v>
      </c>
      <c r="D239" s="79" t="s">
        <v>82</v>
      </c>
      <c r="E239" s="80">
        <v>9300</v>
      </c>
      <c r="F239" s="98">
        <v>0</v>
      </c>
      <c r="G239" s="41">
        <f t="shared" si="3"/>
        <v>0</v>
      </c>
    </row>
    <row r="240" spans="2:7" x14ac:dyDescent="0.25">
      <c r="B240" s="79">
        <v>4</v>
      </c>
      <c r="C240" s="79" t="s">
        <v>351</v>
      </c>
      <c r="D240" s="79" t="s">
        <v>80</v>
      </c>
      <c r="E240" s="80">
        <v>10000</v>
      </c>
      <c r="F240" s="98">
        <v>0</v>
      </c>
      <c r="G240" s="41">
        <f t="shared" si="3"/>
        <v>0</v>
      </c>
    </row>
    <row r="241" spans="2:7" x14ac:dyDescent="0.25">
      <c r="B241" s="79">
        <v>4</v>
      </c>
      <c r="C241" s="79" t="s">
        <v>351</v>
      </c>
      <c r="D241" s="79" t="s">
        <v>99</v>
      </c>
      <c r="E241" s="80">
        <v>7920</v>
      </c>
      <c r="F241" s="98">
        <v>0</v>
      </c>
      <c r="G241" s="41">
        <f t="shared" si="3"/>
        <v>0</v>
      </c>
    </row>
    <row r="242" spans="2:7" x14ac:dyDescent="0.25">
      <c r="B242" s="79">
        <v>4</v>
      </c>
      <c r="C242" s="79" t="s">
        <v>351</v>
      </c>
      <c r="D242" s="79" t="s">
        <v>49</v>
      </c>
      <c r="E242" s="80">
        <v>2000</v>
      </c>
      <c r="F242" s="98">
        <v>0</v>
      </c>
      <c r="G242" s="41">
        <f t="shared" si="3"/>
        <v>0</v>
      </c>
    </row>
    <row r="243" spans="2:7" x14ac:dyDescent="0.25">
      <c r="B243" s="79">
        <v>4</v>
      </c>
      <c r="C243" s="79" t="s">
        <v>351</v>
      </c>
      <c r="D243" s="79" t="s">
        <v>55</v>
      </c>
      <c r="E243" s="80">
        <v>2500</v>
      </c>
      <c r="F243" s="98">
        <v>0</v>
      </c>
      <c r="G243" s="41">
        <f t="shared" si="3"/>
        <v>0</v>
      </c>
    </row>
    <row r="244" spans="2:7" x14ac:dyDescent="0.25">
      <c r="B244" s="79">
        <v>4</v>
      </c>
      <c r="C244" s="79" t="s">
        <v>351</v>
      </c>
      <c r="D244" s="79" t="s">
        <v>91</v>
      </c>
      <c r="E244" s="80">
        <v>100</v>
      </c>
      <c r="F244" s="98">
        <v>0</v>
      </c>
      <c r="G244" s="41">
        <f t="shared" si="3"/>
        <v>0</v>
      </c>
    </row>
    <row r="245" spans="2:7" x14ac:dyDescent="0.25">
      <c r="B245" s="79">
        <v>4</v>
      </c>
      <c r="C245" s="79" t="s">
        <v>351</v>
      </c>
      <c r="D245" s="79" t="s">
        <v>94</v>
      </c>
      <c r="E245" s="80">
        <v>100</v>
      </c>
      <c r="F245" s="98">
        <v>0</v>
      </c>
      <c r="G245" s="41">
        <f t="shared" si="3"/>
        <v>0</v>
      </c>
    </row>
    <row r="246" spans="2:7" x14ac:dyDescent="0.25">
      <c r="B246" s="79">
        <v>5</v>
      </c>
      <c r="C246" s="79" t="s">
        <v>351</v>
      </c>
      <c r="D246" s="79" t="s">
        <v>47</v>
      </c>
      <c r="E246" s="80">
        <v>2620</v>
      </c>
      <c r="F246" s="98">
        <v>0</v>
      </c>
      <c r="G246" s="41">
        <f t="shared" si="3"/>
        <v>0</v>
      </c>
    </row>
    <row r="247" spans="2:7" x14ac:dyDescent="0.25">
      <c r="B247" s="79">
        <v>5</v>
      </c>
      <c r="C247" s="79" t="s">
        <v>351</v>
      </c>
      <c r="D247" s="79" t="s">
        <v>133</v>
      </c>
      <c r="E247" s="80">
        <v>50</v>
      </c>
      <c r="F247" s="98">
        <v>0</v>
      </c>
      <c r="G247" s="41">
        <f t="shared" si="3"/>
        <v>0</v>
      </c>
    </row>
    <row r="248" spans="2:7" x14ac:dyDescent="0.25">
      <c r="B248" s="79">
        <v>5</v>
      </c>
      <c r="C248" s="79" t="s">
        <v>351</v>
      </c>
      <c r="D248" s="79" t="s">
        <v>77</v>
      </c>
      <c r="E248" s="80">
        <v>600</v>
      </c>
      <c r="F248" s="98">
        <v>0</v>
      </c>
      <c r="G248" s="41">
        <f t="shared" si="3"/>
        <v>0</v>
      </c>
    </row>
    <row r="249" spans="2:7" x14ac:dyDescent="0.25">
      <c r="B249" s="79">
        <v>5</v>
      </c>
      <c r="C249" s="79" t="s">
        <v>351</v>
      </c>
      <c r="D249" s="79" t="s">
        <v>135</v>
      </c>
      <c r="E249" s="80">
        <v>500</v>
      </c>
      <c r="F249" s="98">
        <v>0</v>
      </c>
      <c r="G249" s="41">
        <f t="shared" si="3"/>
        <v>0</v>
      </c>
    </row>
    <row r="250" spans="2:7" x14ac:dyDescent="0.25">
      <c r="B250" s="79">
        <v>5</v>
      </c>
      <c r="C250" s="79" t="s">
        <v>351</v>
      </c>
      <c r="D250" s="79" t="s">
        <v>79</v>
      </c>
      <c r="E250" s="80">
        <v>750</v>
      </c>
      <c r="F250" s="98">
        <v>0</v>
      </c>
      <c r="G250" s="41">
        <f t="shared" si="3"/>
        <v>0</v>
      </c>
    </row>
    <row r="251" spans="2:7" x14ac:dyDescent="0.25">
      <c r="B251" s="79">
        <v>5</v>
      </c>
      <c r="C251" s="79" t="s">
        <v>351</v>
      </c>
      <c r="D251" s="79" t="s">
        <v>80</v>
      </c>
      <c r="E251" s="80">
        <v>150</v>
      </c>
      <c r="F251" s="98">
        <v>0</v>
      </c>
      <c r="G251" s="41">
        <f t="shared" si="3"/>
        <v>0</v>
      </c>
    </row>
    <row r="252" spans="2:7" x14ac:dyDescent="0.25">
      <c r="B252" s="79">
        <v>5</v>
      </c>
      <c r="C252" s="79" t="s">
        <v>351</v>
      </c>
      <c r="D252" s="79" t="s">
        <v>84</v>
      </c>
      <c r="E252" s="80">
        <v>170</v>
      </c>
      <c r="F252" s="98">
        <v>0</v>
      </c>
      <c r="G252" s="41">
        <f t="shared" si="3"/>
        <v>0</v>
      </c>
    </row>
    <row r="253" spans="2:7" x14ac:dyDescent="0.25">
      <c r="B253" s="79">
        <v>5</v>
      </c>
      <c r="C253" s="79" t="s">
        <v>351</v>
      </c>
      <c r="D253" s="79" t="s">
        <v>49</v>
      </c>
      <c r="E253" s="80">
        <v>350</v>
      </c>
      <c r="F253" s="98">
        <v>0</v>
      </c>
      <c r="G253" s="41">
        <f t="shared" si="3"/>
        <v>0</v>
      </c>
    </row>
    <row r="254" spans="2:7" x14ac:dyDescent="0.25">
      <c r="B254" s="79">
        <v>5</v>
      </c>
      <c r="C254" s="79" t="s">
        <v>351</v>
      </c>
      <c r="D254" s="79" t="s">
        <v>88</v>
      </c>
      <c r="E254" s="80">
        <v>50</v>
      </c>
      <c r="F254" s="98">
        <v>0</v>
      </c>
      <c r="G254" s="41">
        <f t="shared" si="3"/>
        <v>0</v>
      </c>
    </row>
    <row r="255" spans="2:7" x14ac:dyDescent="0.25">
      <c r="B255" s="54"/>
      <c r="C255" s="54"/>
      <c r="D255" s="54" t="s">
        <v>316</v>
      </c>
      <c r="E255" s="54"/>
      <c r="F255" s="15"/>
      <c r="G255" s="41"/>
    </row>
    <row r="256" spans="2:7" x14ac:dyDescent="0.25">
      <c r="B256" s="81"/>
      <c r="C256" s="81" t="s">
        <v>317</v>
      </c>
      <c r="D256" s="81" t="s">
        <v>316</v>
      </c>
      <c r="E256" s="82">
        <v>447450</v>
      </c>
      <c r="F256" s="168">
        <f>F205+F213</f>
        <v>238157.12999999998</v>
      </c>
      <c r="G256" s="41">
        <f t="shared" si="3"/>
        <v>0.53225417365068717</v>
      </c>
    </row>
    <row r="257" spans="2:7" x14ac:dyDescent="0.25">
      <c r="B257" s="79">
        <v>1</v>
      </c>
      <c r="C257" s="79" t="s">
        <v>392</v>
      </c>
      <c r="D257" s="79" t="s">
        <v>114</v>
      </c>
      <c r="E257" s="80">
        <v>15000</v>
      </c>
      <c r="F257" s="98">
        <v>0</v>
      </c>
      <c r="G257" s="41">
        <f t="shared" si="3"/>
        <v>0</v>
      </c>
    </row>
    <row r="258" spans="2:7" x14ac:dyDescent="0.25">
      <c r="B258" s="79">
        <v>1</v>
      </c>
      <c r="C258" s="79" t="s">
        <v>392</v>
      </c>
      <c r="D258" s="79" t="s">
        <v>140</v>
      </c>
      <c r="E258" s="80">
        <v>15000</v>
      </c>
      <c r="F258" s="98">
        <v>0</v>
      </c>
      <c r="G258" s="41">
        <f t="shared" si="3"/>
        <v>0</v>
      </c>
    </row>
    <row r="259" spans="2:7" x14ac:dyDescent="0.25">
      <c r="B259" s="54"/>
      <c r="C259" s="54"/>
      <c r="D259" s="54" t="s">
        <v>316</v>
      </c>
      <c r="E259" s="54"/>
      <c r="F259" s="15"/>
      <c r="G259" s="41"/>
    </row>
    <row r="260" spans="2:7" x14ac:dyDescent="0.25">
      <c r="B260" s="81"/>
      <c r="C260" s="81" t="s">
        <v>317</v>
      </c>
      <c r="D260" s="81" t="s">
        <v>316</v>
      </c>
      <c r="E260" s="82">
        <v>15000</v>
      </c>
      <c r="F260" s="89">
        <v>0</v>
      </c>
      <c r="G260" s="41">
        <f t="shared" si="3"/>
        <v>0</v>
      </c>
    </row>
    <row r="261" spans="2:7" x14ac:dyDescent="0.25">
      <c r="B261" s="79">
        <v>1</v>
      </c>
      <c r="C261" s="79" t="s">
        <v>352</v>
      </c>
      <c r="D261" s="79" t="s">
        <v>114</v>
      </c>
      <c r="E261" s="80">
        <v>10000</v>
      </c>
      <c r="F261" s="98">
        <v>7535.8</v>
      </c>
      <c r="G261" s="41">
        <f t="shared" si="3"/>
        <v>0.75358000000000003</v>
      </c>
    </row>
    <row r="262" spans="2:7" x14ac:dyDescent="0.25">
      <c r="B262" s="79">
        <v>1</v>
      </c>
      <c r="C262" s="79" t="s">
        <v>352</v>
      </c>
      <c r="D262" s="79" t="s">
        <v>140</v>
      </c>
      <c r="E262" s="80">
        <v>10000</v>
      </c>
      <c r="F262" s="98">
        <v>7535.8</v>
      </c>
      <c r="G262" s="41">
        <f t="shared" si="3"/>
        <v>0.75358000000000003</v>
      </c>
    </row>
    <row r="263" spans="2:7" x14ac:dyDescent="0.25">
      <c r="B263" s="54"/>
      <c r="C263" s="54"/>
      <c r="D263" s="54" t="s">
        <v>316</v>
      </c>
      <c r="E263" s="54"/>
      <c r="F263" s="15"/>
      <c r="G263" s="41"/>
    </row>
    <row r="264" spans="2:7" x14ac:dyDescent="0.25">
      <c r="B264" s="81"/>
      <c r="C264" s="81" t="s">
        <v>317</v>
      </c>
      <c r="D264" s="81" t="s">
        <v>316</v>
      </c>
      <c r="E264" s="82">
        <v>10000</v>
      </c>
      <c r="F264" s="89">
        <v>7535.8</v>
      </c>
      <c r="G264" s="41">
        <f t="shared" si="3"/>
        <v>0.75358000000000003</v>
      </c>
    </row>
    <row r="265" spans="2:7" x14ac:dyDescent="0.25">
      <c r="B265" s="79">
        <v>1</v>
      </c>
      <c r="C265" s="79" t="s">
        <v>353</v>
      </c>
      <c r="D265" s="79" t="s">
        <v>58</v>
      </c>
      <c r="E265" s="80">
        <v>65000</v>
      </c>
      <c r="F265" s="98">
        <v>30000</v>
      </c>
      <c r="G265" s="41">
        <f t="shared" si="3"/>
        <v>0.46153846153846156</v>
      </c>
    </row>
    <row r="266" spans="2:7" x14ac:dyDescent="0.25">
      <c r="B266" s="79">
        <v>1</v>
      </c>
      <c r="C266" s="79" t="s">
        <v>353</v>
      </c>
      <c r="D266" s="79" t="s">
        <v>59</v>
      </c>
      <c r="E266" s="80">
        <v>65000</v>
      </c>
      <c r="F266" s="98">
        <v>30000</v>
      </c>
      <c r="G266" s="41">
        <f t="shared" si="3"/>
        <v>0.46153846153846156</v>
      </c>
    </row>
    <row r="267" spans="2:7" x14ac:dyDescent="0.25">
      <c r="B267" s="54"/>
      <c r="C267" s="54"/>
      <c r="D267" s="54" t="s">
        <v>316</v>
      </c>
      <c r="E267" s="54"/>
      <c r="F267" s="15"/>
      <c r="G267" s="41"/>
    </row>
    <row r="268" spans="2:7" x14ac:dyDescent="0.25">
      <c r="B268" s="81"/>
      <c r="C268" s="81" t="s">
        <v>317</v>
      </c>
      <c r="D268" s="81" t="s">
        <v>316</v>
      </c>
      <c r="E268" s="82">
        <v>65000</v>
      </c>
      <c r="F268" s="89">
        <v>30000</v>
      </c>
      <c r="G268" s="41">
        <f t="shared" ref="G268:G331" si="5">F268/E268</f>
        <v>0.46153846153846156</v>
      </c>
    </row>
    <row r="269" spans="2:7" x14ac:dyDescent="0.25">
      <c r="B269" s="79">
        <v>5</v>
      </c>
      <c r="C269" s="79" t="s">
        <v>354</v>
      </c>
      <c r="D269" s="79" t="s">
        <v>58</v>
      </c>
      <c r="E269" s="80">
        <v>2000</v>
      </c>
      <c r="F269" s="98">
        <v>0</v>
      </c>
      <c r="G269" s="41">
        <f t="shared" si="5"/>
        <v>0</v>
      </c>
    </row>
    <row r="270" spans="2:7" x14ac:dyDescent="0.25">
      <c r="B270" s="79">
        <v>5</v>
      </c>
      <c r="C270" s="79" t="s">
        <v>354</v>
      </c>
      <c r="D270" s="79" t="s">
        <v>59</v>
      </c>
      <c r="E270" s="80">
        <v>2000</v>
      </c>
      <c r="F270" s="98">
        <v>0</v>
      </c>
      <c r="G270" s="41">
        <f t="shared" si="5"/>
        <v>0</v>
      </c>
    </row>
    <row r="271" spans="2:7" x14ac:dyDescent="0.25">
      <c r="B271" s="54"/>
      <c r="C271" s="54"/>
      <c r="D271" s="54" t="s">
        <v>316</v>
      </c>
      <c r="E271" s="54"/>
      <c r="F271" s="15"/>
      <c r="G271" s="41"/>
    </row>
    <row r="272" spans="2:7" x14ac:dyDescent="0.25">
      <c r="B272" s="81"/>
      <c r="C272" s="81" t="s">
        <v>317</v>
      </c>
      <c r="D272" s="81" t="s">
        <v>316</v>
      </c>
      <c r="E272" s="82">
        <v>2000</v>
      </c>
      <c r="F272" s="89">
        <v>0</v>
      </c>
      <c r="G272" s="41">
        <f t="shared" si="5"/>
        <v>0</v>
      </c>
    </row>
    <row r="273" spans="2:7" x14ac:dyDescent="0.25">
      <c r="B273" s="79">
        <v>5</v>
      </c>
      <c r="C273" s="79" t="s">
        <v>355</v>
      </c>
      <c r="D273" s="79" t="s">
        <v>58</v>
      </c>
      <c r="E273" s="80">
        <v>1500</v>
      </c>
      <c r="F273" s="98">
        <v>0</v>
      </c>
      <c r="G273" s="41">
        <f t="shared" si="5"/>
        <v>0</v>
      </c>
    </row>
    <row r="274" spans="2:7" x14ac:dyDescent="0.25">
      <c r="B274" s="79">
        <v>5</v>
      </c>
      <c r="C274" s="79" t="s">
        <v>355</v>
      </c>
      <c r="D274" s="79" t="s">
        <v>59</v>
      </c>
      <c r="E274" s="80">
        <v>1500</v>
      </c>
      <c r="F274" s="98">
        <v>0</v>
      </c>
      <c r="G274" s="41">
        <f t="shared" si="5"/>
        <v>0</v>
      </c>
    </row>
    <row r="275" spans="2:7" x14ac:dyDescent="0.25">
      <c r="B275" s="54"/>
      <c r="C275" s="54"/>
      <c r="D275" s="54" t="s">
        <v>316</v>
      </c>
      <c r="E275" s="54"/>
      <c r="F275" s="15"/>
      <c r="G275" s="41"/>
    </row>
    <row r="276" spans="2:7" x14ac:dyDescent="0.25">
      <c r="B276" s="81"/>
      <c r="C276" s="81" t="s">
        <v>317</v>
      </c>
      <c r="D276" s="81" t="s">
        <v>316</v>
      </c>
      <c r="E276" s="82">
        <v>1500</v>
      </c>
      <c r="F276" s="89">
        <v>0</v>
      </c>
      <c r="G276" s="41">
        <f t="shared" si="5"/>
        <v>0</v>
      </c>
    </row>
    <row r="277" spans="2:7" x14ac:dyDescent="0.25">
      <c r="B277" s="79">
        <v>1</v>
      </c>
      <c r="C277" s="79" t="s">
        <v>356</v>
      </c>
      <c r="D277" s="79" t="s">
        <v>114</v>
      </c>
      <c r="E277" s="80">
        <v>5000</v>
      </c>
      <c r="F277" s="98">
        <v>1816.08</v>
      </c>
      <c r="G277" s="41">
        <f t="shared" si="5"/>
        <v>0.36321599999999998</v>
      </c>
    </row>
    <row r="278" spans="2:7" x14ac:dyDescent="0.25">
      <c r="B278" s="79">
        <v>1</v>
      </c>
      <c r="C278" s="79" t="s">
        <v>356</v>
      </c>
      <c r="D278" s="79" t="s">
        <v>140</v>
      </c>
      <c r="E278" s="80">
        <v>5000</v>
      </c>
      <c r="F278" s="98">
        <v>1816.08</v>
      </c>
      <c r="G278" s="41">
        <f t="shared" si="5"/>
        <v>0.36321599999999998</v>
      </c>
    </row>
    <row r="279" spans="2:7" x14ac:dyDescent="0.25">
      <c r="B279" s="54"/>
      <c r="C279" s="54"/>
      <c r="D279" s="54" t="s">
        <v>316</v>
      </c>
      <c r="E279" s="54"/>
      <c r="F279" s="15"/>
      <c r="G279" s="41"/>
    </row>
    <row r="280" spans="2:7" x14ac:dyDescent="0.25">
      <c r="B280" s="81"/>
      <c r="C280" s="81" t="s">
        <v>317</v>
      </c>
      <c r="D280" s="81" t="s">
        <v>316</v>
      </c>
      <c r="E280" s="82">
        <v>5000</v>
      </c>
      <c r="F280" s="89">
        <v>1816.08</v>
      </c>
      <c r="G280" s="41">
        <f t="shared" si="5"/>
        <v>0.36321599999999998</v>
      </c>
    </row>
    <row r="281" spans="2:7" x14ac:dyDescent="0.25">
      <c r="B281" s="79">
        <v>1</v>
      </c>
      <c r="C281" s="79" t="s">
        <v>357</v>
      </c>
      <c r="D281" s="79" t="s">
        <v>114</v>
      </c>
      <c r="E281" s="80">
        <v>30000</v>
      </c>
      <c r="F281" s="98">
        <v>9720</v>
      </c>
      <c r="G281" s="41">
        <f t="shared" si="5"/>
        <v>0.32400000000000001</v>
      </c>
    </row>
    <row r="282" spans="2:7" x14ac:dyDescent="0.25">
      <c r="B282" s="79">
        <v>1</v>
      </c>
      <c r="C282" s="79" t="s">
        <v>357</v>
      </c>
      <c r="D282" s="79" t="s">
        <v>140</v>
      </c>
      <c r="E282" s="80">
        <v>30000</v>
      </c>
      <c r="F282" s="98">
        <v>9720</v>
      </c>
      <c r="G282" s="41">
        <f t="shared" si="5"/>
        <v>0.32400000000000001</v>
      </c>
    </row>
    <row r="283" spans="2:7" x14ac:dyDescent="0.25">
      <c r="B283" s="54"/>
      <c r="C283" s="54"/>
      <c r="D283" s="54" t="s">
        <v>316</v>
      </c>
      <c r="E283" s="54"/>
      <c r="F283" s="15"/>
      <c r="G283" s="41"/>
    </row>
    <row r="284" spans="2:7" x14ac:dyDescent="0.25">
      <c r="B284" s="81"/>
      <c r="C284" s="81" t="s">
        <v>317</v>
      </c>
      <c r="D284" s="81" t="s">
        <v>316</v>
      </c>
      <c r="E284" s="82">
        <v>30000</v>
      </c>
      <c r="F284" s="89">
        <v>9720</v>
      </c>
      <c r="G284" s="41">
        <f t="shared" si="5"/>
        <v>0.32400000000000001</v>
      </c>
    </row>
    <row r="285" spans="2:7" x14ac:dyDescent="0.25">
      <c r="B285" s="79">
        <v>1</v>
      </c>
      <c r="C285" s="79" t="s">
        <v>358</v>
      </c>
      <c r="D285" s="79" t="s">
        <v>47</v>
      </c>
      <c r="E285" s="80">
        <v>1120</v>
      </c>
      <c r="F285" s="98">
        <v>651.70000000000005</v>
      </c>
      <c r="G285" s="41">
        <f t="shared" si="5"/>
        <v>0.58187500000000003</v>
      </c>
    </row>
    <row r="286" spans="2:7" x14ac:dyDescent="0.25">
      <c r="B286" s="79">
        <v>1</v>
      </c>
      <c r="C286" s="79" t="s">
        <v>358</v>
      </c>
      <c r="D286" s="79" t="s">
        <v>50</v>
      </c>
      <c r="E286" s="80">
        <v>1120</v>
      </c>
      <c r="F286" s="98">
        <v>651.70000000000005</v>
      </c>
      <c r="G286" s="41">
        <f t="shared" si="5"/>
        <v>0.58187500000000003</v>
      </c>
    </row>
    <row r="287" spans="2:7" x14ac:dyDescent="0.25">
      <c r="B287" s="79">
        <v>1</v>
      </c>
      <c r="C287" s="79" t="s">
        <v>358</v>
      </c>
      <c r="D287" s="79" t="s">
        <v>114</v>
      </c>
      <c r="E287" s="80">
        <v>4480</v>
      </c>
      <c r="F287" s="98">
        <v>2316.65</v>
      </c>
      <c r="G287" s="41">
        <f t="shared" si="5"/>
        <v>0.51710937499999998</v>
      </c>
    </row>
    <row r="288" spans="2:7" x14ac:dyDescent="0.25">
      <c r="B288" s="79">
        <v>1</v>
      </c>
      <c r="C288" s="79" t="s">
        <v>358</v>
      </c>
      <c r="D288" s="79" t="s">
        <v>115</v>
      </c>
      <c r="E288" s="80">
        <v>4480</v>
      </c>
      <c r="F288" s="98">
        <v>2316.65</v>
      </c>
      <c r="G288" s="41">
        <f t="shared" si="5"/>
        <v>0.51710937499999998</v>
      </c>
    </row>
    <row r="289" spans="2:7" x14ac:dyDescent="0.25">
      <c r="B289" s="79">
        <v>1</v>
      </c>
      <c r="C289" s="79" t="s">
        <v>358</v>
      </c>
      <c r="D289" s="79" t="s">
        <v>58</v>
      </c>
      <c r="E289" s="80">
        <v>3320</v>
      </c>
      <c r="F289" s="98">
        <v>0</v>
      </c>
      <c r="G289" s="41">
        <f t="shared" si="5"/>
        <v>0</v>
      </c>
    </row>
    <row r="290" spans="2:7" x14ac:dyDescent="0.25">
      <c r="B290" s="79">
        <v>1</v>
      </c>
      <c r="C290" s="79" t="s">
        <v>358</v>
      </c>
      <c r="D290" s="79" t="s">
        <v>59</v>
      </c>
      <c r="E290" s="80">
        <v>3320</v>
      </c>
      <c r="F290" s="98">
        <v>0</v>
      </c>
      <c r="G290" s="41">
        <f t="shared" si="5"/>
        <v>0</v>
      </c>
    </row>
    <row r="291" spans="2:7" x14ac:dyDescent="0.25">
      <c r="B291" s="54"/>
      <c r="C291" s="54"/>
      <c r="D291" s="54" t="s">
        <v>316</v>
      </c>
      <c r="E291" s="54"/>
      <c r="F291" s="15"/>
      <c r="G291" s="41"/>
    </row>
    <row r="292" spans="2:7" x14ac:dyDescent="0.25">
      <c r="B292" s="81"/>
      <c r="C292" s="81" t="s">
        <v>317</v>
      </c>
      <c r="D292" s="81" t="s">
        <v>316</v>
      </c>
      <c r="E292" s="82">
        <v>8920</v>
      </c>
      <c r="F292" s="89">
        <v>2968.35</v>
      </c>
      <c r="G292" s="41">
        <f t="shared" si="5"/>
        <v>0.33277466367713004</v>
      </c>
    </row>
    <row r="293" spans="2:7" x14ac:dyDescent="0.25">
      <c r="B293" s="79">
        <v>3</v>
      </c>
      <c r="C293" s="79" t="s">
        <v>359</v>
      </c>
      <c r="D293" s="79" t="s">
        <v>149</v>
      </c>
      <c r="E293" s="80">
        <v>55000</v>
      </c>
      <c r="F293" s="98">
        <v>2839.19</v>
      </c>
      <c r="G293" s="41">
        <f t="shared" si="5"/>
        <v>5.1621636363636363E-2</v>
      </c>
    </row>
    <row r="294" spans="2:7" x14ac:dyDescent="0.25">
      <c r="B294" s="79">
        <v>3</v>
      </c>
      <c r="C294" s="79" t="s">
        <v>359</v>
      </c>
      <c r="D294" s="79" t="s">
        <v>150</v>
      </c>
      <c r="E294" s="80">
        <v>55000</v>
      </c>
      <c r="F294" s="98">
        <v>2839.19</v>
      </c>
      <c r="G294" s="41">
        <f t="shared" si="5"/>
        <v>5.1621636363636363E-2</v>
      </c>
    </row>
    <row r="295" spans="2:7" x14ac:dyDescent="0.25">
      <c r="B295" s="54"/>
      <c r="C295" s="54"/>
      <c r="D295" s="54" t="s">
        <v>316</v>
      </c>
      <c r="E295" s="54"/>
      <c r="F295" s="15"/>
      <c r="G295" s="41"/>
    </row>
    <row r="296" spans="2:7" x14ac:dyDescent="0.25">
      <c r="B296" s="81"/>
      <c r="C296" s="81" t="s">
        <v>317</v>
      </c>
      <c r="D296" s="81" t="s">
        <v>316</v>
      </c>
      <c r="E296" s="82">
        <v>55000</v>
      </c>
      <c r="F296" s="89">
        <v>2839.19</v>
      </c>
      <c r="G296" s="41">
        <f t="shared" si="5"/>
        <v>5.1621636363636363E-2</v>
      </c>
    </row>
    <row r="297" spans="2:7" x14ac:dyDescent="0.25">
      <c r="B297" s="79">
        <v>5</v>
      </c>
      <c r="C297" s="79" t="s">
        <v>360</v>
      </c>
      <c r="D297" s="79" t="s">
        <v>149</v>
      </c>
      <c r="E297" s="80">
        <v>35000</v>
      </c>
      <c r="F297" s="98">
        <v>0</v>
      </c>
      <c r="G297" s="41">
        <f t="shared" si="5"/>
        <v>0</v>
      </c>
    </row>
    <row r="298" spans="2:7" x14ac:dyDescent="0.25">
      <c r="B298" s="79">
        <v>5</v>
      </c>
      <c r="C298" s="79" t="s">
        <v>360</v>
      </c>
      <c r="D298" s="79" t="s">
        <v>152</v>
      </c>
      <c r="E298" s="80">
        <v>35000</v>
      </c>
      <c r="F298" s="98">
        <v>0</v>
      </c>
      <c r="G298" s="41">
        <f t="shared" si="5"/>
        <v>0</v>
      </c>
    </row>
    <row r="299" spans="2:7" x14ac:dyDescent="0.25">
      <c r="B299" s="54"/>
      <c r="C299" s="54"/>
      <c r="D299" s="54" t="s">
        <v>316</v>
      </c>
      <c r="E299" s="54"/>
      <c r="F299" s="15"/>
      <c r="G299" s="41"/>
    </row>
    <row r="300" spans="2:7" x14ac:dyDescent="0.25">
      <c r="B300" s="81"/>
      <c r="C300" s="81" t="s">
        <v>317</v>
      </c>
      <c r="D300" s="81" t="s">
        <v>316</v>
      </c>
      <c r="E300" s="82">
        <v>35000</v>
      </c>
      <c r="F300" s="89">
        <v>0</v>
      </c>
      <c r="G300" s="41">
        <f t="shared" si="5"/>
        <v>0</v>
      </c>
    </row>
    <row r="301" spans="2:7" x14ac:dyDescent="0.25">
      <c r="B301" s="79">
        <v>3</v>
      </c>
      <c r="C301" s="79" t="s">
        <v>361</v>
      </c>
      <c r="D301" s="79" t="s">
        <v>149</v>
      </c>
      <c r="E301" s="80">
        <v>9000</v>
      </c>
      <c r="F301" s="98">
        <v>0</v>
      </c>
      <c r="G301" s="41">
        <f t="shared" si="5"/>
        <v>0</v>
      </c>
    </row>
    <row r="302" spans="2:7" x14ac:dyDescent="0.25">
      <c r="B302" s="79">
        <v>3</v>
      </c>
      <c r="C302" s="79" t="s">
        <v>361</v>
      </c>
      <c r="D302" s="79" t="s">
        <v>154</v>
      </c>
      <c r="E302" s="80">
        <v>9000</v>
      </c>
      <c r="F302" s="98">
        <v>0</v>
      </c>
      <c r="G302" s="41">
        <f t="shared" si="5"/>
        <v>0</v>
      </c>
    </row>
    <row r="303" spans="2:7" x14ac:dyDescent="0.25">
      <c r="B303" s="54"/>
      <c r="C303" s="54"/>
      <c r="D303" s="54" t="s">
        <v>316</v>
      </c>
      <c r="E303" s="54"/>
      <c r="F303" s="15"/>
      <c r="G303" s="41"/>
    </row>
    <row r="304" spans="2:7" x14ac:dyDescent="0.25">
      <c r="B304" s="81"/>
      <c r="C304" s="81" t="s">
        <v>317</v>
      </c>
      <c r="D304" s="81" t="s">
        <v>316</v>
      </c>
      <c r="E304" s="82">
        <v>9000</v>
      </c>
      <c r="F304" s="89">
        <v>0</v>
      </c>
      <c r="G304" s="41">
        <f t="shared" si="5"/>
        <v>0</v>
      </c>
    </row>
    <row r="305" spans="2:7" x14ac:dyDescent="0.25">
      <c r="B305" s="79">
        <v>5</v>
      </c>
      <c r="C305" s="79" t="s">
        <v>362</v>
      </c>
      <c r="D305" s="79" t="s">
        <v>58</v>
      </c>
      <c r="E305" s="80">
        <v>1600</v>
      </c>
      <c r="F305" s="98">
        <v>2000</v>
      </c>
      <c r="G305" s="41">
        <f t="shared" si="5"/>
        <v>1.25</v>
      </c>
    </row>
    <row r="306" spans="2:7" x14ac:dyDescent="0.25">
      <c r="B306" s="79">
        <v>5</v>
      </c>
      <c r="C306" s="79" t="s">
        <v>362</v>
      </c>
      <c r="D306" s="79" t="s">
        <v>59</v>
      </c>
      <c r="E306" s="80">
        <v>1600</v>
      </c>
      <c r="F306" s="98">
        <v>2000</v>
      </c>
      <c r="G306" s="41">
        <f t="shared" si="5"/>
        <v>1.25</v>
      </c>
    </row>
    <row r="307" spans="2:7" x14ac:dyDescent="0.25">
      <c r="B307" s="54"/>
      <c r="C307" s="54"/>
      <c r="D307" s="54" t="s">
        <v>316</v>
      </c>
      <c r="E307" s="54"/>
      <c r="F307" s="15"/>
      <c r="G307" s="41"/>
    </row>
    <row r="308" spans="2:7" x14ac:dyDescent="0.25">
      <c r="B308" s="81"/>
      <c r="C308" s="81" t="s">
        <v>317</v>
      </c>
      <c r="D308" s="81" t="s">
        <v>316</v>
      </c>
      <c r="E308" s="82">
        <v>1600</v>
      </c>
      <c r="F308" s="89">
        <v>2000</v>
      </c>
      <c r="G308" s="41">
        <f t="shared" si="5"/>
        <v>1.25</v>
      </c>
    </row>
    <row r="309" spans="2:7" x14ac:dyDescent="0.25">
      <c r="B309" s="79">
        <v>1</v>
      </c>
      <c r="C309" s="79" t="s">
        <v>363</v>
      </c>
      <c r="D309" s="79" t="s">
        <v>58</v>
      </c>
      <c r="E309" s="80">
        <v>13000</v>
      </c>
      <c r="F309" s="98">
        <v>7500</v>
      </c>
      <c r="G309" s="41">
        <f t="shared" si="5"/>
        <v>0.57692307692307687</v>
      </c>
    </row>
    <row r="310" spans="2:7" x14ac:dyDescent="0.25">
      <c r="B310" s="79">
        <v>1</v>
      </c>
      <c r="C310" s="79" t="s">
        <v>363</v>
      </c>
      <c r="D310" s="79" t="s">
        <v>59</v>
      </c>
      <c r="E310" s="80">
        <v>13000</v>
      </c>
      <c r="F310" s="98">
        <v>7500</v>
      </c>
      <c r="G310" s="41">
        <f t="shared" si="5"/>
        <v>0.57692307692307687</v>
      </c>
    </row>
    <row r="311" spans="2:7" x14ac:dyDescent="0.25">
      <c r="B311" s="79">
        <v>5</v>
      </c>
      <c r="C311" s="79" t="s">
        <v>363</v>
      </c>
      <c r="D311" s="79" t="s">
        <v>58</v>
      </c>
      <c r="E311" s="80">
        <v>20000</v>
      </c>
      <c r="F311" s="98">
        <v>18600</v>
      </c>
      <c r="G311" s="41">
        <f t="shared" si="5"/>
        <v>0.93</v>
      </c>
    </row>
    <row r="312" spans="2:7" x14ac:dyDescent="0.25">
      <c r="B312" s="79">
        <v>5</v>
      </c>
      <c r="C312" s="79" t="s">
        <v>363</v>
      </c>
      <c r="D312" s="79" t="s">
        <v>59</v>
      </c>
      <c r="E312" s="80">
        <v>20000</v>
      </c>
      <c r="F312" s="98">
        <v>18600</v>
      </c>
      <c r="G312" s="41">
        <f t="shared" si="5"/>
        <v>0.93</v>
      </c>
    </row>
    <row r="313" spans="2:7" x14ac:dyDescent="0.25">
      <c r="B313" s="54"/>
      <c r="C313" s="54"/>
      <c r="D313" s="54" t="s">
        <v>316</v>
      </c>
      <c r="E313" s="54"/>
      <c r="F313" s="15"/>
      <c r="G313" s="41"/>
    </row>
    <row r="314" spans="2:7" x14ac:dyDescent="0.25">
      <c r="B314" s="81"/>
      <c r="C314" s="81" t="s">
        <v>317</v>
      </c>
      <c r="D314" s="81" t="s">
        <v>316</v>
      </c>
      <c r="E314" s="82">
        <v>33000</v>
      </c>
      <c r="F314" s="89">
        <v>26100</v>
      </c>
      <c r="G314" s="41">
        <f t="shared" si="5"/>
        <v>0.79090909090909089</v>
      </c>
    </row>
    <row r="315" spans="2:7" x14ac:dyDescent="0.25">
      <c r="B315" s="79">
        <v>1</v>
      </c>
      <c r="C315" s="79" t="s">
        <v>364</v>
      </c>
      <c r="D315" s="79" t="s">
        <v>58</v>
      </c>
      <c r="E315" s="80">
        <v>10000</v>
      </c>
      <c r="F315" s="98">
        <v>11000</v>
      </c>
      <c r="G315" s="41">
        <f t="shared" si="5"/>
        <v>1.1000000000000001</v>
      </c>
    </row>
    <row r="316" spans="2:7" x14ac:dyDescent="0.25">
      <c r="B316" s="79">
        <v>1</v>
      </c>
      <c r="C316" s="79" t="s">
        <v>364</v>
      </c>
      <c r="D316" s="79" t="s">
        <v>59</v>
      </c>
      <c r="E316" s="80">
        <v>10000</v>
      </c>
      <c r="F316" s="98">
        <v>11000</v>
      </c>
      <c r="G316" s="41">
        <f t="shared" si="5"/>
        <v>1.1000000000000001</v>
      </c>
    </row>
    <row r="317" spans="2:7" x14ac:dyDescent="0.25">
      <c r="B317" s="54"/>
      <c r="C317" s="54"/>
      <c r="D317" s="54" t="s">
        <v>316</v>
      </c>
      <c r="E317" s="54"/>
      <c r="F317" s="15"/>
      <c r="G317" s="41"/>
    </row>
    <row r="318" spans="2:7" x14ac:dyDescent="0.25">
      <c r="B318" s="81"/>
      <c r="C318" s="81" t="s">
        <v>317</v>
      </c>
      <c r="D318" s="81" t="s">
        <v>316</v>
      </c>
      <c r="E318" s="82">
        <v>10000</v>
      </c>
      <c r="F318" s="89">
        <v>11000</v>
      </c>
      <c r="G318" s="41">
        <f t="shared" si="5"/>
        <v>1.1000000000000001</v>
      </c>
    </row>
    <row r="319" spans="2:7" x14ac:dyDescent="0.25">
      <c r="B319" s="79">
        <v>5</v>
      </c>
      <c r="C319" s="79" t="s">
        <v>365</v>
      </c>
      <c r="D319" s="79" t="s">
        <v>58</v>
      </c>
      <c r="E319" s="80">
        <v>12000</v>
      </c>
      <c r="F319" s="98">
        <v>0</v>
      </c>
      <c r="G319" s="41">
        <f t="shared" si="5"/>
        <v>0</v>
      </c>
    </row>
    <row r="320" spans="2:7" x14ac:dyDescent="0.25">
      <c r="B320" s="79">
        <v>5</v>
      </c>
      <c r="C320" s="79" t="s">
        <v>365</v>
      </c>
      <c r="D320" s="79" t="s">
        <v>59</v>
      </c>
      <c r="E320" s="80">
        <v>12000</v>
      </c>
      <c r="F320" s="98">
        <v>0</v>
      </c>
      <c r="G320" s="41">
        <f t="shared" si="5"/>
        <v>0</v>
      </c>
    </row>
    <row r="321" spans="2:7" x14ac:dyDescent="0.25">
      <c r="B321" s="54"/>
      <c r="C321" s="54"/>
      <c r="D321" s="54" t="s">
        <v>316</v>
      </c>
      <c r="E321" s="54"/>
      <c r="F321" s="15"/>
      <c r="G321" s="41"/>
    </row>
    <row r="322" spans="2:7" x14ac:dyDescent="0.25">
      <c r="B322" s="81"/>
      <c r="C322" s="81" t="s">
        <v>317</v>
      </c>
      <c r="D322" s="81" t="s">
        <v>316</v>
      </c>
      <c r="E322" s="82">
        <v>12000</v>
      </c>
      <c r="F322" s="89">
        <v>0</v>
      </c>
      <c r="G322" s="41">
        <f t="shared" si="5"/>
        <v>0</v>
      </c>
    </row>
    <row r="323" spans="2:7" x14ac:dyDescent="0.25">
      <c r="B323" s="79">
        <v>5</v>
      </c>
      <c r="C323" s="79" t="s">
        <v>366</v>
      </c>
      <c r="D323" s="79" t="s">
        <v>58</v>
      </c>
      <c r="E323" s="80">
        <v>1500</v>
      </c>
      <c r="F323" s="98">
        <v>0</v>
      </c>
      <c r="G323" s="41">
        <f t="shared" si="5"/>
        <v>0</v>
      </c>
    </row>
    <row r="324" spans="2:7" x14ac:dyDescent="0.25">
      <c r="B324" s="79">
        <v>5</v>
      </c>
      <c r="C324" s="79" t="s">
        <v>366</v>
      </c>
      <c r="D324" s="79" t="s">
        <v>59</v>
      </c>
      <c r="E324" s="80">
        <v>1500</v>
      </c>
      <c r="F324" s="98">
        <v>0</v>
      </c>
      <c r="G324" s="41">
        <f t="shared" si="5"/>
        <v>0</v>
      </c>
    </row>
    <row r="325" spans="2:7" x14ac:dyDescent="0.25">
      <c r="B325" s="54"/>
      <c r="C325" s="54"/>
      <c r="D325" s="54" t="s">
        <v>316</v>
      </c>
      <c r="E325" s="54"/>
      <c r="F325" s="15"/>
      <c r="G325" s="41"/>
    </row>
    <row r="326" spans="2:7" x14ac:dyDescent="0.25">
      <c r="B326" s="81"/>
      <c r="C326" s="81" t="s">
        <v>317</v>
      </c>
      <c r="D326" s="81" t="s">
        <v>316</v>
      </c>
      <c r="E326" s="82">
        <v>1500</v>
      </c>
      <c r="F326" s="89">
        <v>0</v>
      </c>
      <c r="G326" s="41">
        <f t="shared" si="5"/>
        <v>0</v>
      </c>
    </row>
    <row r="327" spans="2:7" x14ac:dyDescent="0.25">
      <c r="B327" s="79">
        <v>5</v>
      </c>
      <c r="C327" s="79" t="s">
        <v>367</v>
      </c>
      <c r="D327" s="79" t="s">
        <v>58</v>
      </c>
      <c r="E327" s="80">
        <v>8000</v>
      </c>
      <c r="F327" s="98">
        <v>1500</v>
      </c>
      <c r="G327" s="41">
        <f t="shared" si="5"/>
        <v>0.1875</v>
      </c>
    </row>
    <row r="328" spans="2:7" x14ac:dyDescent="0.25">
      <c r="B328" s="79">
        <v>5</v>
      </c>
      <c r="C328" s="79" t="s">
        <v>367</v>
      </c>
      <c r="D328" s="79" t="s">
        <v>59</v>
      </c>
      <c r="E328" s="80">
        <v>8000</v>
      </c>
      <c r="F328" s="98">
        <v>1500</v>
      </c>
      <c r="G328" s="41">
        <f t="shared" si="5"/>
        <v>0.1875</v>
      </c>
    </row>
    <row r="329" spans="2:7" x14ac:dyDescent="0.25">
      <c r="B329" s="54"/>
      <c r="C329" s="54"/>
      <c r="D329" s="54" t="s">
        <v>316</v>
      </c>
      <c r="E329" s="54"/>
      <c r="F329" s="15"/>
      <c r="G329" s="41"/>
    </row>
    <row r="330" spans="2:7" x14ac:dyDescent="0.25">
      <c r="B330" s="81"/>
      <c r="C330" s="81" t="s">
        <v>317</v>
      </c>
      <c r="D330" s="81" t="s">
        <v>316</v>
      </c>
      <c r="E330" s="82">
        <v>8000</v>
      </c>
      <c r="F330" s="89">
        <v>1500</v>
      </c>
      <c r="G330" s="41">
        <f t="shared" si="5"/>
        <v>0.1875</v>
      </c>
    </row>
    <row r="331" spans="2:7" x14ac:dyDescent="0.25">
      <c r="B331" s="79">
        <v>5</v>
      </c>
      <c r="C331" s="79" t="s">
        <v>368</v>
      </c>
      <c r="D331" s="79" t="s">
        <v>58</v>
      </c>
      <c r="E331" s="80">
        <v>4000</v>
      </c>
      <c r="F331" s="98">
        <v>2500</v>
      </c>
      <c r="G331" s="41">
        <f t="shared" si="5"/>
        <v>0.625</v>
      </c>
    </row>
    <row r="332" spans="2:7" x14ac:dyDescent="0.25">
      <c r="B332" s="79">
        <v>5</v>
      </c>
      <c r="C332" s="79" t="s">
        <v>368</v>
      </c>
      <c r="D332" s="79" t="s">
        <v>59</v>
      </c>
      <c r="E332" s="80">
        <v>4000</v>
      </c>
      <c r="F332" s="98">
        <v>2500</v>
      </c>
      <c r="G332" s="41">
        <f t="shared" ref="G332:G395" si="6">F332/E332</f>
        <v>0.625</v>
      </c>
    </row>
    <row r="333" spans="2:7" x14ac:dyDescent="0.25">
      <c r="B333" s="54"/>
      <c r="C333" s="54"/>
      <c r="D333" s="54" t="s">
        <v>316</v>
      </c>
      <c r="E333" s="54"/>
      <c r="F333" s="15"/>
      <c r="G333" s="41"/>
    </row>
    <row r="334" spans="2:7" x14ac:dyDescent="0.25">
      <c r="B334" s="81"/>
      <c r="C334" s="81" t="s">
        <v>317</v>
      </c>
      <c r="D334" s="81" t="s">
        <v>316</v>
      </c>
      <c r="E334" s="82">
        <v>4000</v>
      </c>
      <c r="F334" s="89">
        <v>2500</v>
      </c>
      <c r="G334" s="41">
        <f t="shared" si="6"/>
        <v>0.625</v>
      </c>
    </row>
    <row r="335" spans="2:7" x14ac:dyDescent="0.25">
      <c r="B335" s="79">
        <v>1</v>
      </c>
      <c r="C335" s="79" t="s">
        <v>393</v>
      </c>
      <c r="D335" s="79" t="s">
        <v>47</v>
      </c>
      <c r="E335" s="80">
        <v>8430</v>
      </c>
      <c r="F335" s="98">
        <v>10052.69</v>
      </c>
      <c r="G335" s="41">
        <f t="shared" si="6"/>
        <v>1.1924899169632266</v>
      </c>
    </row>
    <row r="336" spans="2:7" x14ac:dyDescent="0.25">
      <c r="B336" s="79">
        <v>1</v>
      </c>
      <c r="C336" s="79" t="s">
        <v>393</v>
      </c>
      <c r="D336" s="79" t="s">
        <v>49</v>
      </c>
      <c r="E336" s="80">
        <v>2000</v>
      </c>
      <c r="F336" s="98">
        <v>1074.47</v>
      </c>
      <c r="G336" s="41">
        <f t="shared" si="6"/>
        <v>0.53723500000000002</v>
      </c>
    </row>
    <row r="337" spans="2:7" x14ac:dyDescent="0.25">
      <c r="B337" s="79">
        <v>1</v>
      </c>
      <c r="C337" s="79" t="s">
        <v>393</v>
      </c>
      <c r="D337" s="79" t="s">
        <v>53</v>
      </c>
      <c r="E337" s="80">
        <v>2830</v>
      </c>
      <c r="F337" s="98">
        <v>2537.2399999999998</v>
      </c>
      <c r="G337" s="41">
        <f t="shared" si="6"/>
        <v>0.89655123674911652</v>
      </c>
    </row>
    <row r="338" spans="2:7" x14ac:dyDescent="0.25">
      <c r="B338" s="79">
        <v>1</v>
      </c>
      <c r="C338" s="79" t="s">
        <v>393</v>
      </c>
      <c r="D338" s="79" t="s">
        <v>55</v>
      </c>
      <c r="E338" s="80">
        <v>3600</v>
      </c>
      <c r="F338" s="98">
        <v>6440.98</v>
      </c>
      <c r="G338" s="41">
        <f t="shared" si="6"/>
        <v>1.789161111111111</v>
      </c>
    </row>
    <row r="339" spans="2:7" x14ac:dyDescent="0.25">
      <c r="B339" s="54"/>
      <c r="C339" s="54"/>
      <c r="D339" s="54" t="s">
        <v>316</v>
      </c>
      <c r="E339" s="54"/>
      <c r="F339" s="15"/>
      <c r="G339" s="41"/>
    </row>
    <row r="340" spans="2:7" x14ac:dyDescent="0.25">
      <c r="B340" s="81"/>
      <c r="C340" s="81" t="s">
        <v>317</v>
      </c>
      <c r="D340" s="81" t="s">
        <v>316</v>
      </c>
      <c r="E340" s="82">
        <v>8430</v>
      </c>
      <c r="F340" s="89">
        <f>F336+F337+F338</f>
        <v>10052.689999999999</v>
      </c>
      <c r="G340" s="41">
        <f t="shared" si="6"/>
        <v>1.1924899169632264</v>
      </c>
    </row>
    <row r="341" spans="2:7" x14ac:dyDescent="0.25">
      <c r="B341" s="79">
        <v>1</v>
      </c>
      <c r="C341" s="79" t="s">
        <v>369</v>
      </c>
      <c r="D341" s="79" t="s">
        <v>42</v>
      </c>
      <c r="E341" s="80">
        <v>500</v>
      </c>
      <c r="F341" s="98">
        <v>0</v>
      </c>
      <c r="G341" s="41">
        <f t="shared" si="6"/>
        <v>0</v>
      </c>
    </row>
    <row r="342" spans="2:7" x14ac:dyDescent="0.25">
      <c r="B342" s="79">
        <v>1</v>
      </c>
      <c r="C342" s="79" t="s">
        <v>369</v>
      </c>
      <c r="D342" s="79" t="s">
        <v>86</v>
      </c>
      <c r="E342" s="80">
        <v>500</v>
      </c>
      <c r="F342" s="98">
        <v>0</v>
      </c>
      <c r="G342" s="41">
        <f t="shared" si="6"/>
        <v>0</v>
      </c>
    </row>
    <row r="343" spans="2:7" x14ac:dyDescent="0.25">
      <c r="B343" s="54"/>
      <c r="C343" s="54"/>
      <c r="D343" s="54" t="s">
        <v>316</v>
      </c>
      <c r="E343" s="54"/>
      <c r="F343" s="15"/>
      <c r="G343" s="41"/>
    </row>
    <row r="344" spans="2:7" x14ac:dyDescent="0.25">
      <c r="B344" s="81"/>
      <c r="C344" s="81" t="s">
        <v>317</v>
      </c>
      <c r="D344" s="81" t="s">
        <v>316</v>
      </c>
      <c r="E344" s="82">
        <v>500</v>
      </c>
      <c r="F344" s="89">
        <v>0</v>
      </c>
      <c r="G344" s="41">
        <f t="shared" si="6"/>
        <v>0</v>
      </c>
    </row>
    <row r="345" spans="2:7" x14ac:dyDescent="0.25">
      <c r="B345" s="79">
        <v>1</v>
      </c>
      <c r="C345" s="79" t="s">
        <v>370</v>
      </c>
      <c r="D345" s="79" t="s">
        <v>42</v>
      </c>
      <c r="E345" s="80">
        <v>2680</v>
      </c>
      <c r="F345" s="98">
        <v>1400</v>
      </c>
      <c r="G345" s="41">
        <f t="shared" si="6"/>
        <v>0.52238805970149249</v>
      </c>
    </row>
    <row r="346" spans="2:7" x14ac:dyDescent="0.25">
      <c r="B346" s="79">
        <v>1</v>
      </c>
      <c r="C346" s="79" t="s">
        <v>370</v>
      </c>
      <c r="D346" s="79" t="s">
        <v>44</v>
      </c>
      <c r="E346" s="80">
        <v>2680</v>
      </c>
      <c r="F346" s="98">
        <v>1400</v>
      </c>
      <c r="G346" s="41">
        <f t="shared" si="6"/>
        <v>0.52238805970149249</v>
      </c>
    </row>
    <row r="347" spans="2:7" x14ac:dyDescent="0.25">
      <c r="B347" s="79">
        <v>5</v>
      </c>
      <c r="C347" s="79" t="s">
        <v>370</v>
      </c>
      <c r="D347" s="79" t="s">
        <v>42</v>
      </c>
      <c r="E347" s="80">
        <v>10320</v>
      </c>
      <c r="F347" s="98">
        <v>0</v>
      </c>
      <c r="G347" s="41">
        <f t="shared" si="6"/>
        <v>0</v>
      </c>
    </row>
    <row r="348" spans="2:7" x14ac:dyDescent="0.25">
      <c r="B348" s="79">
        <v>5</v>
      </c>
      <c r="C348" s="79" t="s">
        <v>370</v>
      </c>
      <c r="D348" s="79" t="s">
        <v>44</v>
      </c>
      <c r="E348" s="80">
        <v>10320</v>
      </c>
      <c r="F348" s="98">
        <v>0</v>
      </c>
      <c r="G348" s="41">
        <f t="shared" si="6"/>
        <v>0</v>
      </c>
    </row>
    <row r="349" spans="2:7" x14ac:dyDescent="0.25">
      <c r="B349" s="54"/>
      <c r="C349" s="54"/>
      <c r="D349" s="54" t="s">
        <v>316</v>
      </c>
      <c r="E349" s="54"/>
      <c r="F349" s="15"/>
      <c r="G349" s="41"/>
    </row>
    <row r="350" spans="2:7" x14ac:dyDescent="0.25">
      <c r="B350" s="81"/>
      <c r="C350" s="81" t="s">
        <v>317</v>
      </c>
      <c r="D350" s="81" t="s">
        <v>316</v>
      </c>
      <c r="E350" s="82">
        <v>13000</v>
      </c>
      <c r="F350" s="89">
        <v>1400</v>
      </c>
      <c r="G350" s="41">
        <f t="shared" si="6"/>
        <v>0.1076923076923077</v>
      </c>
    </row>
    <row r="351" spans="2:7" x14ac:dyDescent="0.25">
      <c r="B351" s="79">
        <v>5</v>
      </c>
      <c r="C351" s="79" t="s">
        <v>371</v>
      </c>
      <c r="D351" s="79" t="s">
        <v>42</v>
      </c>
      <c r="E351" s="80">
        <v>20000</v>
      </c>
      <c r="F351" s="98">
        <v>12511.11</v>
      </c>
      <c r="G351" s="41">
        <f t="shared" si="6"/>
        <v>0.62555550000000004</v>
      </c>
    </row>
    <row r="352" spans="2:7" x14ac:dyDescent="0.25">
      <c r="B352" s="79">
        <v>5</v>
      </c>
      <c r="C352" s="79" t="s">
        <v>371</v>
      </c>
      <c r="D352" s="79" t="s">
        <v>44</v>
      </c>
      <c r="E352" s="80">
        <v>20000</v>
      </c>
      <c r="F352" s="98">
        <v>12511.11</v>
      </c>
      <c r="G352" s="41">
        <f t="shared" si="6"/>
        <v>0.62555550000000004</v>
      </c>
    </row>
    <row r="353" spans="2:7" x14ac:dyDescent="0.25">
      <c r="B353" s="54"/>
      <c r="C353" s="54"/>
      <c r="D353" s="54" t="s">
        <v>316</v>
      </c>
      <c r="E353" s="54"/>
      <c r="F353" s="15"/>
      <c r="G353" s="41"/>
    </row>
    <row r="354" spans="2:7" x14ac:dyDescent="0.25">
      <c r="B354" s="81"/>
      <c r="C354" s="81" t="s">
        <v>317</v>
      </c>
      <c r="D354" s="81" t="s">
        <v>316</v>
      </c>
      <c r="E354" s="82">
        <v>20000</v>
      </c>
      <c r="F354" s="89">
        <v>12511.11</v>
      </c>
      <c r="G354" s="41">
        <f t="shared" si="6"/>
        <v>0.62555550000000004</v>
      </c>
    </row>
    <row r="355" spans="2:7" x14ac:dyDescent="0.25">
      <c r="B355" s="79">
        <v>5</v>
      </c>
      <c r="C355" s="79" t="s">
        <v>372</v>
      </c>
      <c r="D355" s="79" t="s">
        <v>42</v>
      </c>
      <c r="E355" s="80">
        <v>50000</v>
      </c>
      <c r="F355" s="98">
        <v>2250</v>
      </c>
      <c r="G355" s="41">
        <f t="shared" si="6"/>
        <v>4.4999999999999998E-2</v>
      </c>
    </row>
    <row r="356" spans="2:7" x14ac:dyDescent="0.25">
      <c r="B356" s="79">
        <v>5</v>
      </c>
      <c r="C356" s="79" t="s">
        <v>372</v>
      </c>
      <c r="D356" s="79" t="s">
        <v>138</v>
      </c>
      <c r="E356" s="80">
        <v>50000</v>
      </c>
      <c r="F356" s="98">
        <v>2250</v>
      </c>
      <c r="G356" s="41">
        <f t="shared" si="6"/>
        <v>4.4999999999999998E-2</v>
      </c>
    </row>
    <row r="357" spans="2:7" x14ac:dyDescent="0.25">
      <c r="B357" s="54"/>
      <c r="C357" s="54"/>
      <c r="D357" s="54" t="s">
        <v>316</v>
      </c>
      <c r="E357" s="54"/>
      <c r="F357" s="15"/>
      <c r="G357" s="41"/>
    </row>
    <row r="358" spans="2:7" x14ac:dyDescent="0.25">
      <c r="B358" s="81"/>
      <c r="C358" s="81" t="s">
        <v>317</v>
      </c>
      <c r="D358" s="81" t="s">
        <v>316</v>
      </c>
      <c r="E358" s="82">
        <v>50000</v>
      </c>
      <c r="F358" s="89">
        <v>2250</v>
      </c>
      <c r="G358" s="41">
        <f t="shared" si="6"/>
        <v>4.4999999999999998E-2</v>
      </c>
    </row>
    <row r="359" spans="2:7" x14ac:dyDescent="0.25">
      <c r="B359" s="79">
        <v>5</v>
      </c>
      <c r="C359" s="79" t="s">
        <v>394</v>
      </c>
      <c r="D359" s="79" t="s">
        <v>42</v>
      </c>
      <c r="E359" s="80">
        <v>50000</v>
      </c>
      <c r="F359" s="98">
        <v>0</v>
      </c>
      <c r="G359" s="41">
        <f t="shared" si="6"/>
        <v>0</v>
      </c>
    </row>
    <row r="360" spans="2:7" x14ac:dyDescent="0.25">
      <c r="B360" s="79">
        <v>5</v>
      </c>
      <c r="C360" s="79" t="s">
        <v>394</v>
      </c>
      <c r="D360" s="79" t="s">
        <v>138</v>
      </c>
      <c r="E360" s="80">
        <v>50000</v>
      </c>
      <c r="F360" s="98">
        <v>0</v>
      </c>
      <c r="G360" s="41">
        <f t="shared" si="6"/>
        <v>0</v>
      </c>
    </row>
    <row r="361" spans="2:7" x14ac:dyDescent="0.25">
      <c r="B361" s="54"/>
      <c r="C361" s="54"/>
      <c r="D361" s="54" t="s">
        <v>316</v>
      </c>
      <c r="E361" s="54"/>
      <c r="F361" s="15"/>
      <c r="G361" s="41"/>
    </row>
    <row r="362" spans="2:7" x14ac:dyDescent="0.25">
      <c r="B362" s="81"/>
      <c r="C362" s="81" t="s">
        <v>317</v>
      </c>
      <c r="D362" s="81" t="s">
        <v>316</v>
      </c>
      <c r="E362" s="82">
        <v>50000</v>
      </c>
      <c r="F362" s="89">
        <v>0</v>
      </c>
      <c r="G362" s="41">
        <f t="shared" si="6"/>
        <v>0</v>
      </c>
    </row>
    <row r="363" spans="2:7" x14ac:dyDescent="0.25">
      <c r="B363" s="79">
        <v>5</v>
      </c>
      <c r="C363" s="79" t="s">
        <v>373</v>
      </c>
      <c r="D363" s="79" t="s">
        <v>42</v>
      </c>
      <c r="E363" s="80">
        <v>5000</v>
      </c>
      <c r="F363" s="98">
        <v>0</v>
      </c>
      <c r="G363" s="41">
        <f t="shared" si="6"/>
        <v>0</v>
      </c>
    </row>
    <row r="364" spans="2:7" x14ac:dyDescent="0.25">
      <c r="B364" s="79">
        <v>5</v>
      </c>
      <c r="C364" s="79" t="s">
        <v>373</v>
      </c>
      <c r="D364" s="79" t="s">
        <v>138</v>
      </c>
      <c r="E364" s="80">
        <v>5000</v>
      </c>
      <c r="F364" s="98">
        <v>0</v>
      </c>
      <c r="G364" s="41">
        <f t="shared" si="6"/>
        <v>0</v>
      </c>
    </row>
    <row r="365" spans="2:7" x14ac:dyDescent="0.25">
      <c r="B365" s="54"/>
      <c r="C365" s="54"/>
      <c r="D365" s="54" t="s">
        <v>316</v>
      </c>
      <c r="E365" s="54"/>
      <c r="F365" s="15"/>
      <c r="G365" s="41"/>
    </row>
    <row r="366" spans="2:7" x14ac:dyDescent="0.25">
      <c r="B366" s="81"/>
      <c r="C366" s="81" t="s">
        <v>317</v>
      </c>
      <c r="D366" s="81" t="s">
        <v>316</v>
      </c>
      <c r="E366" s="82">
        <v>5000</v>
      </c>
      <c r="F366" s="89">
        <v>0</v>
      </c>
      <c r="G366" s="41">
        <f t="shared" si="6"/>
        <v>0</v>
      </c>
    </row>
    <row r="367" spans="2:7" x14ac:dyDescent="0.25">
      <c r="B367" s="79">
        <v>5</v>
      </c>
      <c r="C367" s="79" t="s">
        <v>374</v>
      </c>
      <c r="D367" s="79" t="s">
        <v>42</v>
      </c>
      <c r="E367" s="80">
        <v>5000</v>
      </c>
      <c r="F367" s="98">
        <v>0</v>
      </c>
      <c r="G367" s="41">
        <f t="shared" si="6"/>
        <v>0</v>
      </c>
    </row>
    <row r="368" spans="2:7" x14ac:dyDescent="0.25">
      <c r="B368" s="79">
        <v>5</v>
      </c>
      <c r="C368" s="79" t="s">
        <v>374</v>
      </c>
      <c r="D368" s="79" t="s">
        <v>44</v>
      </c>
      <c r="E368" s="80">
        <v>5000</v>
      </c>
      <c r="F368" s="98">
        <v>0</v>
      </c>
      <c r="G368" s="41">
        <f t="shared" si="6"/>
        <v>0</v>
      </c>
    </row>
    <row r="369" spans="2:7" x14ac:dyDescent="0.25">
      <c r="B369" s="54"/>
      <c r="C369" s="54"/>
      <c r="D369" s="54" t="s">
        <v>316</v>
      </c>
      <c r="E369" s="54"/>
      <c r="F369" s="15"/>
      <c r="G369" s="41"/>
    </row>
    <row r="370" spans="2:7" x14ac:dyDescent="0.25">
      <c r="B370" s="81"/>
      <c r="C370" s="81" t="s">
        <v>317</v>
      </c>
      <c r="D370" s="81" t="s">
        <v>316</v>
      </c>
      <c r="E370" s="82">
        <v>5000</v>
      </c>
      <c r="F370" s="89">
        <v>0</v>
      </c>
      <c r="G370" s="41">
        <f t="shared" si="6"/>
        <v>0</v>
      </c>
    </row>
    <row r="371" spans="2:7" x14ac:dyDescent="0.25">
      <c r="B371" s="79">
        <v>5</v>
      </c>
      <c r="C371" s="79" t="s">
        <v>375</v>
      </c>
      <c r="D371" s="79" t="s">
        <v>58</v>
      </c>
      <c r="E371" s="80">
        <v>20000</v>
      </c>
      <c r="F371" s="98">
        <v>1000.65</v>
      </c>
      <c r="G371" s="41">
        <f t="shared" si="6"/>
        <v>5.0032500000000001E-2</v>
      </c>
    </row>
    <row r="372" spans="2:7" x14ac:dyDescent="0.25">
      <c r="B372" s="79">
        <v>5</v>
      </c>
      <c r="C372" s="79" t="s">
        <v>375</v>
      </c>
      <c r="D372" s="79" t="s">
        <v>101</v>
      </c>
      <c r="E372" s="80">
        <v>20000</v>
      </c>
      <c r="F372" s="98">
        <v>1000.65</v>
      </c>
      <c r="G372" s="41">
        <f t="shared" si="6"/>
        <v>5.0032500000000001E-2</v>
      </c>
    </row>
    <row r="373" spans="2:7" x14ac:dyDescent="0.25">
      <c r="B373" s="54"/>
      <c r="C373" s="54"/>
      <c r="D373" s="54" t="s">
        <v>316</v>
      </c>
      <c r="E373" s="54"/>
      <c r="F373" s="15"/>
      <c r="G373" s="41"/>
    </row>
    <row r="374" spans="2:7" x14ac:dyDescent="0.25">
      <c r="B374" s="81"/>
      <c r="C374" s="81" t="s">
        <v>317</v>
      </c>
      <c r="D374" s="81" t="s">
        <v>316</v>
      </c>
      <c r="E374" s="82">
        <v>20000</v>
      </c>
      <c r="F374" s="89">
        <v>1000.65</v>
      </c>
      <c r="G374" s="41">
        <f t="shared" si="6"/>
        <v>5.0032500000000001E-2</v>
      </c>
    </row>
    <row r="375" spans="2:7" x14ac:dyDescent="0.25">
      <c r="B375" s="79">
        <v>5</v>
      </c>
      <c r="C375" s="79" t="s">
        <v>376</v>
      </c>
      <c r="D375" s="79" t="s">
        <v>42</v>
      </c>
      <c r="E375" s="80">
        <v>80000</v>
      </c>
      <c r="F375" s="98">
        <v>5994.82</v>
      </c>
      <c r="G375" s="41">
        <f t="shared" si="6"/>
        <v>7.4935249999999995E-2</v>
      </c>
    </row>
    <row r="376" spans="2:7" x14ac:dyDescent="0.25">
      <c r="B376" s="79">
        <v>5</v>
      </c>
      <c r="C376" s="79" t="s">
        <v>376</v>
      </c>
      <c r="D376" s="79" t="s">
        <v>172</v>
      </c>
      <c r="E376" s="80">
        <v>80000</v>
      </c>
      <c r="F376" s="98">
        <v>5994.82</v>
      </c>
      <c r="G376" s="41">
        <f t="shared" si="6"/>
        <v>7.4935249999999995E-2</v>
      </c>
    </row>
    <row r="377" spans="2:7" x14ac:dyDescent="0.25">
      <c r="B377" s="54"/>
      <c r="C377" s="54"/>
      <c r="D377" s="54" t="s">
        <v>316</v>
      </c>
      <c r="E377" s="54"/>
      <c r="F377" s="15"/>
      <c r="G377" s="41"/>
    </row>
    <row r="378" spans="2:7" x14ac:dyDescent="0.25">
      <c r="B378" s="81"/>
      <c r="C378" s="81" t="s">
        <v>317</v>
      </c>
      <c r="D378" s="81" t="s">
        <v>316</v>
      </c>
      <c r="E378" s="82">
        <v>80000</v>
      </c>
      <c r="F378" s="89">
        <v>5994.82</v>
      </c>
      <c r="G378" s="41">
        <f t="shared" si="6"/>
        <v>7.4935249999999995E-2</v>
      </c>
    </row>
    <row r="379" spans="2:7" x14ac:dyDescent="0.25">
      <c r="B379" s="79">
        <v>5</v>
      </c>
      <c r="C379" s="79" t="s">
        <v>395</v>
      </c>
      <c r="D379" s="79" t="s">
        <v>58</v>
      </c>
      <c r="E379" s="80">
        <v>20000</v>
      </c>
      <c r="F379" s="98">
        <v>0</v>
      </c>
      <c r="G379" s="41">
        <f t="shared" si="6"/>
        <v>0</v>
      </c>
    </row>
    <row r="380" spans="2:7" x14ac:dyDescent="0.25">
      <c r="B380" s="79">
        <v>5</v>
      </c>
      <c r="C380" s="79" t="s">
        <v>395</v>
      </c>
      <c r="D380" s="79" t="s">
        <v>101</v>
      </c>
      <c r="E380" s="80">
        <v>20000</v>
      </c>
      <c r="F380" s="98">
        <v>0</v>
      </c>
      <c r="G380" s="41">
        <f t="shared" si="6"/>
        <v>0</v>
      </c>
    </row>
    <row r="381" spans="2:7" x14ac:dyDescent="0.25">
      <c r="B381" s="54"/>
      <c r="C381" s="54"/>
      <c r="D381" s="54" t="s">
        <v>316</v>
      </c>
      <c r="E381" s="54"/>
      <c r="F381" s="15"/>
      <c r="G381" s="41"/>
    </row>
    <row r="382" spans="2:7" x14ac:dyDescent="0.25">
      <c r="B382" s="81"/>
      <c r="C382" s="81" t="s">
        <v>317</v>
      </c>
      <c r="D382" s="81" t="s">
        <v>316</v>
      </c>
      <c r="E382" s="82">
        <v>20000</v>
      </c>
      <c r="F382" s="89">
        <v>0</v>
      </c>
      <c r="G382" s="41">
        <f t="shared" si="6"/>
        <v>0</v>
      </c>
    </row>
    <row r="383" spans="2:7" x14ac:dyDescent="0.25">
      <c r="B383" s="79">
        <v>5</v>
      </c>
      <c r="C383" s="79" t="s">
        <v>377</v>
      </c>
      <c r="D383" s="79" t="s">
        <v>58</v>
      </c>
      <c r="E383" s="80">
        <v>70000</v>
      </c>
      <c r="F383" s="98">
        <v>0</v>
      </c>
      <c r="G383" s="41">
        <f t="shared" si="6"/>
        <v>0</v>
      </c>
    </row>
    <row r="384" spans="2:7" x14ac:dyDescent="0.25">
      <c r="B384" s="79">
        <v>5</v>
      </c>
      <c r="C384" s="79" t="s">
        <v>377</v>
      </c>
      <c r="D384" s="79" t="s">
        <v>101</v>
      </c>
      <c r="E384" s="80">
        <v>70000</v>
      </c>
      <c r="F384" s="98">
        <v>0</v>
      </c>
      <c r="G384" s="41">
        <f t="shared" si="6"/>
        <v>0</v>
      </c>
    </row>
    <row r="385" spans="2:7" x14ac:dyDescent="0.25">
      <c r="B385" s="54"/>
      <c r="C385" s="54"/>
      <c r="D385" s="54" t="s">
        <v>316</v>
      </c>
      <c r="E385" s="54"/>
      <c r="F385" s="15"/>
      <c r="G385" s="41"/>
    </row>
    <row r="386" spans="2:7" x14ac:dyDescent="0.25">
      <c r="B386" s="81"/>
      <c r="C386" s="81" t="s">
        <v>317</v>
      </c>
      <c r="D386" s="81" t="s">
        <v>316</v>
      </c>
      <c r="E386" s="82">
        <v>70000</v>
      </c>
      <c r="F386" s="89">
        <v>0</v>
      </c>
      <c r="G386" s="41">
        <f t="shared" si="6"/>
        <v>0</v>
      </c>
    </row>
    <row r="387" spans="2:7" x14ac:dyDescent="0.25">
      <c r="B387" s="79">
        <v>5</v>
      </c>
      <c r="C387" s="79" t="s">
        <v>378</v>
      </c>
      <c r="D387" s="79" t="s">
        <v>176</v>
      </c>
      <c r="E387" s="80">
        <v>25000</v>
      </c>
      <c r="F387" s="98">
        <v>0</v>
      </c>
      <c r="G387" s="41">
        <f t="shared" si="6"/>
        <v>0</v>
      </c>
    </row>
    <row r="388" spans="2:7" x14ac:dyDescent="0.25">
      <c r="B388" s="79">
        <v>5</v>
      </c>
      <c r="C388" s="79" t="s">
        <v>378</v>
      </c>
      <c r="D388" s="79" t="s">
        <v>177</v>
      </c>
      <c r="E388" s="80">
        <v>25000</v>
      </c>
      <c r="F388" s="98">
        <v>0</v>
      </c>
      <c r="G388" s="41">
        <f t="shared" si="6"/>
        <v>0</v>
      </c>
    </row>
    <row r="389" spans="2:7" x14ac:dyDescent="0.25">
      <c r="B389" s="54"/>
      <c r="C389" s="54"/>
      <c r="D389" s="54" t="s">
        <v>316</v>
      </c>
      <c r="E389" s="54"/>
      <c r="F389" s="15"/>
      <c r="G389" s="41"/>
    </row>
    <row r="390" spans="2:7" x14ac:dyDescent="0.25">
      <c r="B390" s="81"/>
      <c r="C390" s="81" t="s">
        <v>317</v>
      </c>
      <c r="D390" s="81" t="s">
        <v>316</v>
      </c>
      <c r="E390" s="82">
        <v>25000</v>
      </c>
      <c r="F390" s="89">
        <v>0</v>
      </c>
      <c r="G390" s="41">
        <f t="shared" si="6"/>
        <v>0</v>
      </c>
    </row>
    <row r="391" spans="2:7" x14ac:dyDescent="0.25">
      <c r="B391" s="79">
        <v>5</v>
      </c>
      <c r="C391" s="79" t="s">
        <v>396</v>
      </c>
      <c r="D391" s="79" t="s">
        <v>42</v>
      </c>
      <c r="E391" s="80">
        <v>20000</v>
      </c>
      <c r="F391" s="98">
        <v>0</v>
      </c>
      <c r="G391" s="41">
        <f t="shared" si="6"/>
        <v>0</v>
      </c>
    </row>
    <row r="392" spans="2:7" x14ac:dyDescent="0.25">
      <c r="B392" s="79">
        <v>5</v>
      </c>
      <c r="C392" s="79" t="s">
        <v>396</v>
      </c>
      <c r="D392" s="79" t="s">
        <v>44</v>
      </c>
      <c r="E392" s="80">
        <v>20000</v>
      </c>
      <c r="F392" s="98">
        <v>0</v>
      </c>
      <c r="G392" s="41">
        <f t="shared" si="6"/>
        <v>0</v>
      </c>
    </row>
    <row r="393" spans="2:7" x14ac:dyDescent="0.25">
      <c r="B393" s="54"/>
      <c r="C393" s="54"/>
      <c r="D393" s="54" t="s">
        <v>316</v>
      </c>
      <c r="E393" s="54"/>
      <c r="F393" s="15"/>
      <c r="G393" s="41"/>
    </row>
    <row r="394" spans="2:7" x14ac:dyDescent="0.25">
      <c r="B394" s="81"/>
      <c r="C394" s="81" t="s">
        <v>317</v>
      </c>
      <c r="D394" s="81" t="s">
        <v>316</v>
      </c>
      <c r="E394" s="82">
        <v>20000</v>
      </c>
      <c r="F394" s="89">
        <v>0</v>
      </c>
      <c r="G394" s="41">
        <f t="shared" si="6"/>
        <v>0</v>
      </c>
    </row>
    <row r="395" spans="2:7" x14ac:dyDescent="0.25">
      <c r="B395" s="79">
        <v>5</v>
      </c>
      <c r="C395" s="79" t="s">
        <v>397</v>
      </c>
      <c r="D395" s="79" t="s">
        <v>42</v>
      </c>
      <c r="E395" s="80">
        <v>15000</v>
      </c>
      <c r="F395" s="98">
        <v>0</v>
      </c>
      <c r="G395" s="41">
        <f t="shared" si="6"/>
        <v>0</v>
      </c>
    </row>
    <row r="396" spans="2:7" x14ac:dyDescent="0.25">
      <c r="B396" s="79">
        <v>5</v>
      </c>
      <c r="C396" s="79" t="s">
        <v>397</v>
      </c>
      <c r="D396" s="79" t="s">
        <v>138</v>
      </c>
      <c r="E396" s="80">
        <v>15000</v>
      </c>
      <c r="F396" s="98">
        <v>0</v>
      </c>
      <c r="G396" s="41">
        <f t="shared" ref="G396:G409" si="7">F396/E396</f>
        <v>0</v>
      </c>
    </row>
    <row r="397" spans="2:7" x14ac:dyDescent="0.25">
      <c r="B397" s="54"/>
      <c r="C397" s="54"/>
      <c r="D397" s="54" t="s">
        <v>316</v>
      </c>
      <c r="E397" s="54"/>
      <c r="F397" s="15"/>
      <c r="G397" s="41"/>
    </row>
    <row r="398" spans="2:7" x14ac:dyDescent="0.25">
      <c r="B398" s="81"/>
      <c r="C398" s="81" t="s">
        <v>317</v>
      </c>
      <c r="D398" s="81" t="s">
        <v>316</v>
      </c>
      <c r="E398" s="82">
        <v>15000</v>
      </c>
      <c r="F398" s="89">
        <v>0</v>
      </c>
      <c r="G398" s="41">
        <f t="shared" si="7"/>
        <v>0</v>
      </c>
    </row>
    <row r="399" spans="2:7" x14ac:dyDescent="0.25">
      <c r="B399" s="79">
        <v>5</v>
      </c>
      <c r="C399" s="79" t="s">
        <v>379</v>
      </c>
      <c r="D399" s="79" t="s">
        <v>120</v>
      </c>
      <c r="E399" s="80">
        <v>15000</v>
      </c>
      <c r="F399" s="98">
        <v>0</v>
      </c>
      <c r="G399" s="41">
        <f t="shared" si="7"/>
        <v>0</v>
      </c>
    </row>
    <row r="400" spans="2:7" x14ac:dyDescent="0.25">
      <c r="B400" s="79">
        <v>5</v>
      </c>
      <c r="C400" s="79" t="s">
        <v>379</v>
      </c>
      <c r="D400" s="79" t="s">
        <v>181</v>
      </c>
      <c r="E400" s="80">
        <v>15000</v>
      </c>
      <c r="F400" s="98">
        <v>0</v>
      </c>
      <c r="G400" s="41">
        <f t="shared" si="7"/>
        <v>0</v>
      </c>
    </row>
    <row r="401" spans="2:7" x14ac:dyDescent="0.25">
      <c r="B401" s="54"/>
      <c r="C401" s="54"/>
      <c r="D401" s="54" t="s">
        <v>316</v>
      </c>
      <c r="E401" s="54"/>
      <c r="F401" s="15"/>
      <c r="G401" s="41"/>
    </row>
    <row r="402" spans="2:7" x14ac:dyDescent="0.25">
      <c r="B402" s="81"/>
      <c r="C402" s="81" t="s">
        <v>317</v>
      </c>
      <c r="D402" s="81" t="s">
        <v>316</v>
      </c>
      <c r="E402" s="82">
        <v>15000</v>
      </c>
      <c r="F402" s="89">
        <v>0</v>
      </c>
      <c r="G402" s="41">
        <f t="shared" si="7"/>
        <v>0</v>
      </c>
    </row>
    <row r="403" spans="2:7" x14ac:dyDescent="0.25">
      <c r="B403" s="79">
        <v>5</v>
      </c>
      <c r="C403" s="79" t="s">
        <v>380</v>
      </c>
      <c r="D403" s="79" t="s">
        <v>42</v>
      </c>
      <c r="E403" s="80">
        <v>750000</v>
      </c>
      <c r="F403" s="98">
        <v>228125.74</v>
      </c>
      <c r="G403" s="41">
        <f t="shared" si="7"/>
        <v>0.30416765333333334</v>
      </c>
    </row>
    <row r="404" spans="2:7" x14ac:dyDescent="0.25">
      <c r="B404" s="79">
        <v>5</v>
      </c>
      <c r="C404" s="79" t="s">
        <v>380</v>
      </c>
      <c r="D404" s="79" t="s">
        <v>44</v>
      </c>
      <c r="E404" s="80">
        <v>750000</v>
      </c>
      <c r="F404" s="98">
        <v>228125.74</v>
      </c>
      <c r="G404" s="41">
        <f t="shared" si="7"/>
        <v>0.30416765333333334</v>
      </c>
    </row>
    <row r="405" spans="2:7" x14ac:dyDescent="0.25">
      <c r="B405" s="54"/>
      <c r="C405" s="54"/>
      <c r="D405" s="54" t="s">
        <v>316</v>
      </c>
      <c r="E405" s="54"/>
      <c r="F405" s="15"/>
      <c r="G405" s="41"/>
    </row>
    <row r="406" spans="2:7" x14ac:dyDescent="0.25">
      <c r="B406" s="81"/>
      <c r="C406" s="81" t="s">
        <v>317</v>
      </c>
      <c r="D406" s="81" t="s">
        <v>316</v>
      </c>
      <c r="E406" s="82">
        <v>750000</v>
      </c>
      <c r="F406" s="89">
        <v>228125.74</v>
      </c>
      <c r="G406" s="41">
        <f t="shared" si="7"/>
        <v>0.30416765333333334</v>
      </c>
    </row>
    <row r="407" spans="2:7" x14ac:dyDescent="0.25">
      <c r="B407" s="79">
        <v>1</v>
      </c>
      <c r="C407" s="79" t="s">
        <v>381</v>
      </c>
      <c r="D407" s="79" t="s">
        <v>58</v>
      </c>
      <c r="E407" s="80">
        <v>20000</v>
      </c>
      <c r="F407" s="98">
        <v>14960</v>
      </c>
      <c r="G407" s="41">
        <f t="shared" si="7"/>
        <v>0.748</v>
      </c>
    </row>
    <row r="408" spans="2:7" x14ac:dyDescent="0.25">
      <c r="B408" s="79">
        <v>1</v>
      </c>
      <c r="C408" s="79" t="s">
        <v>381</v>
      </c>
      <c r="D408" s="79" t="s">
        <v>59</v>
      </c>
      <c r="E408" s="80">
        <v>20000</v>
      </c>
      <c r="F408" s="98">
        <v>14960</v>
      </c>
      <c r="G408" s="41">
        <f t="shared" si="7"/>
        <v>0.748</v>
      </c>
    </row>
    <row r="409" spans="2:7" x14ac:dyDescent="0.25">
      <c r="B409" s="81"/>
      <c r="C409" s="81" t="s">
        <v>317</v>
      </c>
      <c r="D409" s="81"/>
      <c r="E409" s="82">
        <v>20000</v>
      </c>
      <c r="F409" s="89">
        <v>14960</v>
      </c>
      <c r="G409" s="41">
        <f t="shared" si="7"/>
        <v>0.748</v>
      </c>
    </row>
    <row r="410" spans="2:7" x14ac:dyDescent="0.25">
      <c r="E410" s="19"/>
      <c r="G410" s="5"/>
    </row>
    <row r="411" spans="2:7" x14ac:dyDescent="0.25">
      <c r="E411" s="19"/>
      <c r="G411" s="5"/>
    </row>
    <row r="412" spans="2:7" x14ac:dyDescent="0.25">
      <c r="E412" s="19"/>
      <c r="G412" s="5"/>
    </row>
    <row r="413" spans="2:7" x14ac:dyDescent="0.25">
      <c r="C413" s="83" t="s">
        <v>382</v>
      </c>
      <c r="G413" s="5"/>
    </row>
    <row r="414" spans="2:7" x14ac:dyDescent="0.25">
      <c r="G414" s="5"/>
    </row>
    <row r="415" spans="2:7" ht="18" customHeight="1" x14ac:dyDescent="0.25">
      <c r="B415" s="84" t="s">
        <v>487</v>
      </c>
      <c r="C415" s="84" t="s">
        <v>488</v>
      </c>
      <c r="D415" s="84"/>
      <c r="E415" s="84"/>
      <c r="F415" s="88"/>
      <c r="G415" s="5"/>
    </row>
    <row r="416" spans="2:7" x14ac:dyDescent="0.25">
      <c r="G416" s="5"/>
    </row>
    <row r="417" spans="2:7" x14ac:dyDescent="0.25">
      <c r="B417" s="129" t="s">
        <v>485</v>
      </c>
      <c r="C417" s="129"/>
      <c r="D417" s="129"/>
      <c r="E417" s="129"/>
      <c r="F417" s="94"/>
      <c r="G417" s="5"/>
    </row>
    <row r="418" spans="2:7" x14ac:dyDescent="0.25">
      <c r="G418" s="5"/>
    </row>
    <row r="419" spans="2:7" x14ac:dyDescent="0.25">
      <c r="G419" s="5"/>
    </row>
    <row r="420" spans="2:7" x14ac:dyDescent="0.25">
      <c r="G420" s="5"/>
    </row>
    <row r="421" spans="2:7" x14ac:dyDescent="0.25">
      <c r="B421" s="84"/>
      <c r="C421" s="84" t="s">
        <v>486</v>
      </c>
      <c r="D421" s="84"/>
      <c r="E421" s="84"/>
      <c r="F421" s="88"/>
      <c r="G421" s="5"/>
    </row>
    <row r="422" spans="2:7" x14ac:dyDescent="0.25">
      <c r="G422" s="5"/>
    </row>
    <row r="423" spans="2:7" x14ac:dyDescent="0.25">
      <c r="B423" s="20" t="s">
        <v>385</v>
      </c>
      <c r="G423" s="5"/>
    </row>
    <row r="424" spans="2:7" x14ac:dyDescent="0.25">
      <c r="G424" s="5"/>
    </row>
    <row r="425" spans="2:7" x14ac:dyDescent="0.25">
      <c r="G425" s="5"/>
    </row>
    <row r="426" spans="2:7" ht="15.75" x14ac:dyDescent="0.25">
      <c r="B426" s="3"/>
      <c r="C426" s="3" t="s">
        <v>383</v>
      </c>
      <c r="D426" s="3"/>
      <c r="E426" s="3"/>
      <c r="F426" s="87"/>
      <c r="G426" s="5"/>
    </row>
    <row r="427" spans="2:7" x14ac:dyDescent="0.25">
      <c r="G427" s="5"/>
    </row>
    <row r="428" spans="2:7" x14ac:dyDescent="0.25">
      <c r="G428" s="5"/>
    </row>
    <row r="429" spans="2:7" x14ac:dyDescent="0.25">
      <c r="C429" s="4" t="s">
        <v>492</v>
      </c>
      <c r="D429" s="4"/>
      <c r="G429" s="5"/>
    </row>
    <row r="430" spans="2:7" x14ac:dyDescent="0.25">
      <c r="C430" s="4" t="s">
        <v>384</v>
      </c>
      <c r="D430" s="4"/>
      <c r="G430" s="5"/>
    </row>
    <row r="431" spans="2:7" x14ac:dyDescent="0.25">
      <c r="C431" s="4" t="s">
        <v>493</v>
      </c>
      <c r="D431" s="4"/>
      <c r="G431" s="5"/>
    </row>
    <row r="432" spans="2:7" x14ac:dyDescent="0.25">
      <c r="G432" s="5"/>
    </row>
    <row r="433" spans="4:4" x14ac:dyDescent="0.25">
      <c r="D433" t="s">
        <v>489</v>
      </c>
    </row>
    <row r="434" spans="4:4" x14ac:dyDescent="0.25">
      <c r="D434" t="s">
        <v>490</v>
      </c>
    </row>
  </sheetData>
  <mergeCells count="2">
    <mergeCell ref="B2:N2"/>
    <mergeCell ref="B417:E4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 izvršenju</vt:lpstr>
      <vt:lpstr>Ekonomska</vt:lpstr>
      <vt:lpstr>prema izvorima</vt:lpstr>
      <vt:lpstr>Funkcijska klasifikacija</vt:lpstr>
      <vt:lpstr>račun fin prema ekonomskoj</vt:lpstr>
      <vt:lpstr>račun financiranja prema izvori</vt:lpstr>
      <vt:lpstr>Organizacijska klasifikacija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DP. Perharić</dc:creator>
  <cp:lastModifiedBy>Računovodstvo</cp:lastModifiedBy>
  <cp:lastPrinted>2024-09-25T12:35:59Z</cp:lastPrinted>
  <dcterms:created xsi:type="dcterms:W3CDTF">2015-06-05T18:17:20Z</dcterms:created>
  <dcterms:modified xsi:type="dcterms:W3CDTF">2024-10-29T13:04:21Z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4b89bdee-44a3-47d9-bbc6-6ded1e5ec76b</vt:lpwstr>
  </property>
</Properties>
</file>