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petarorehovec-my.sharepoint.com/personal/procelnik_svetipetarorehovec_hr/Documents/Desktop/MARTINA/BAGATELNA NABAVA/ASFALTIRANJE CESTA 2024/"/>
    </mc:Choice>
  </mc:AlternateContent>
  <xr:revisionPtr revIDLastSave="4" documentId="8_{0F177D23-DDB8-4E14-B2A4-E9D24D162037}" xr6:coauthVersionLast="47" xr6:coauthVersionMax="47" xr10:uidLastSave="{60C92D63-9DAC-40FD-8D7F-99E71407D6E1}"/>
  <bookViews>
    <workbookView xWindow="-120" yWindow="-120" windowWidth="29040" windowHeight="1572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1" l="1"/>
  <c r="F88" i="1"/>
  <c r="F89" i="1"/>
  <c r="F69" i="1"/>
  <c r="F70" i="1"/>
  <c r="F71" i="1"/>
  <c r="F72" i="1"/>
  <c r="F73" i="1"/>
  <c r="D74" i="1"/>
  <c r="D68" i="1"/>
  <c r="D55" i="1"/>
  <c r="D52" i="1"/>
  <c r="D33" i="1"/>
  <c r="D31" i="1"/>
  <c r="D15" i="1"/>
  <c r="D13" i="1"/>
  <c r="F78" i="1" l="1"/>
  <c r="F121" i="1" l="1"/>
  <c r="F94" i="1" l="1"/>
  <c r="F20" i="1" l="1"/>
  <c r="F59" i="1"/>
  <c r="F37" i="1"/>
  <c r="F128" i="1" l="1"/>
  <c r="F130" i="1" s="1"/>
  <c r="F129" i="1" l="1"/>
</calcChain>
</file>

<file path=xl/sharedStrings.xml><?xml version="1.0" encoding="utf-8"?>
<sst xmlns="http://schemas.openxmlformats.org/spreadsheetml/2006/main" count="121" uniqueCount="68">
  <si>
    <t>REDNI BROJ:</t>
  </si>
  <si>
    <t>OPIS RADA</t>
  </si>
  <si>
    <t>J.M.</t>
  </si>
  <si>
    <t>KOLIČINA</t>
  </si>
  <si>
    <t>JEDINIČNA CIJENA</t>
  </si>
  <si>
    <t>VRIJEDNOST RADA</t>
  </si>
  <si>
    <t>t</t>
  </si>
  <si>
    <t>PDV:</t>
  </si>
  <si>
    <t>SVEUKUPNO:</t>
  </si>
  <si>
    <t>3.1.1.</t>
  </si>
  <si>
    <t>3.</t>
  </si>
  <si>
    <t xml:space="preserve">5. </t>
  </si>
  <si>
    <t>5.1.1.</t>
  </si>
  <si>
    <t xml:space="preserve"> UKUPNO 3.:</t>
  </si>
  <si>
    <t>duljina (m)</t>
  </si>
  <si>
    <t>širina (m)</t>
  </si>
  <si>
    <t>4.1.1.</t>
  </si>
  <si>
    <t xml:space="preserve"> UKUPNO 4.:</t>
  </si>
  <si>
    <t>1.</t>
  </si>
  <si>
    <t xml:space="preserve">2. </t>
  </si>
  <si>
    <t>2.1.1.</t>
  </si>
  <si>
    <t xml:space="preserve"> UKUPNO 2.:</t>
  </si>
  <si>
    <t xml:space="preserve"> UKUPNO 1.:</t>
  </si>
  <si>
    <t xml:space="preserve"> UKUPNO 5.:</t>
  </si>
  <si>
    <t xml:space="preserve">4. </t>
  </si>
  <si>
    <t>SELNICA</t>
  </si>
  <si>
    <t>4.1. ASFALTERSKI RADOVI</t>
  </si>
  <si>
    <t>SVETI PETAR OREHOVEC</t>
  </si>
  <si>
    <t>NERAZVRSTANA CESTA ČIGA</t>
  </si>
  <si>
    <t xml:space="preserve">6. </t>
  </si>
  <si>
    <t>6.1.1.</t>
  </si>
  <si>
    <t xml:space="preserve"> UKUPNO 6.:</t>
  </si>
  <si>
    <t>1.1.1.</t>
  </si>
  <si>
    <t>6.1. ASFALTERSKI RADOVI</t>
  </si>
  <si>
    <t>NERAZVRSTANA CESTA "GLAVIĆEV BRIJEG" SPOJ ŽC2138 I LC26050</t>
  </si>
  <si>
    <t>1.1. PRIPREMNI RADOVI</t>
  </si>
  <si>
    <r>
      <t>m</t>
    </r>
    <r>
      <rPr>
        <vertAlign val="superscript"/>
        <sz val="10"/>
        <rFont val="Calibri"/>
        <family val="2"/>
        <charset val="238"/>
        <scheme val="minor"/>
      </rPr>
      <t>3</t>
    </r>
  </si>
  <si>
    <t>Nabava, doprema i ugradnja kvalitetnog kamenog materijala za izradu tamponskog sloja  debljine 25 cm u zbijenom stanju. Sabijanje istog do postizanja modula stišljivosti Ms=80 MN/m2 mjereno kružnom pločom Ф30 cm. Rezultate mjerenja dostaviti investitoru. Stavka obuhvaća profiliranje postojećeg makadamskog kolnika, rezanje bankina za stvaranje uporišta kamenom materijalu te nabavu, dovoz i ugradnju kamenog materijala.  Obračun po m3 ugrađenog kamenog materijala u zbijenom stanju.</t>
  </si>
  <si>
    <t>Nabava, prijevoz i strojna ugradnja asfaltne mješavine AC 0/16mm SURF  u sloju debljine 6,0 cm uvaljano. Obračun po toni ugrađene mase.</t>
  </si>
  <si>
    <t>2.1. PRIPREMNI RADOVI</t>
  </si>
  <si>
    <t>1.2.1.</t>
  </si>
  <si>
    <t>1.2. ASFALTERSKI RADOVI</t>
  </si>
  <si>
    <t>NERAZVRSTANA CESTA SELNICA - SOKAČ</t>
  </si>
  <si>
    <t xml:space="preserve">3.1. PRIPREMNI RADOVI </t>
  </si>
  <si>
    <t>2.2. ASFALTERSKI RADOVI</t>
  </si>
  <si>
    <t>2.2.1.</t>
  </si>
  <si>
    <t>MIKOVEC - SELANEC</t>
  </si>
  <si>
    <t>FEREŽANI</t>
  </si>
  <si>
    <t xml:space="preserve">Nabava, prijevoz i strojna ugradnja asfaltne mješavine AC 0/16 BASE za izravnavajući sloj asfaltnog kolnika. Prije ugradnje izravnavajućeg sloja potrebno je izvršiti strojno čišćenje kolnika, špricanje bitumenskom emulzijom te frezanje postojećeg kolnika radi uklapanja završnog sloja u postojeći kolnik. Potrošnja prosječno 75kg/m2. Obračun po toni ugrađene asfaltne mase. </t>
  </si>
  <si>
    <t>4.1.2.</t>
  </si>
  <si>
    <t xml:space="preserve">Nabava, prijevoz i strojna ugradnja asfaltne mješavine AC 0/11 SURF za završni sloj asfaltnog kolnika debljine 3,5cm. Potrošnja prosječno 87,5kg/m2. Obračun po toni ugrađene asfaltne mase. </t>
  </si>
  <si>
    <t>MOKRICE</t>
  </si>
  <si>
    <t xml:space="preserve">5.1. ZEMLJANI RADOVI </t>
  </si>
  <si>
    <t>Strojni iskop miješanog materijala, utovar i odvoz na deponiju udaljenosti maks. 5,0km.</t>
  </si>
  <si>
    <t>5.2. PRIPREMNI RADOVI</t>
  </si>
  <si>
    <t>5.2.1.</t>
  </si>
  <si>
    <t>HRVATSKI DOM MOKRICE - PARKIRALIŠTE</t>
  </si>
  <si>
    <t>Nabava, doprema i ugradnja kvalitetnog kamenog materijala za izradu tamponskog sloja  debljine 30 cm u zbijenom stanju. Sabijanje istog do postizanja modula stišljivosti Ms=80 MN/m2 mjereno kružnom pločom Ф30 cm. Rezultate mjerenja dostaviti investitoru.  Obračun po m3 ugrađenog kamenog materijala u zbijenom stanju.</t>
  </si>
  <si>
    <t>5.3.1.</t>
  </si>
  <si>
    <t>5.3. ASFALTERSKI RADOVI</t>
  </si>
  <si>
    <t xml:space="preserve">Nabava, prijevoz i strojna ugradnja asfaltne mješavine AC 0/16 SURF u sloju debljine 6,0cm uvaljano. Obračun po toni ugrađene asfaltne mase. </t>
  </si>
  <si>
    <t>MANJI POPRAVCI ASFATNIH KOLNIKA</t>
  </si>
  <si>
    <t xml:space="preserve">Nabava, prijevoz i ručna  ugradnja asfaltne mješavine AC 0/11 SURF na unaprijed pripremljene pozicije oštećenja kolnika u vidu denivelacija i mrežastih pukotina.Obračun po toni ugrađene asfaltne mase. </t>
  </si>
  <si>
    <t>UKUPNO 1.+2.+3.+4.+5.+6.</t>
  </si>
  <si>
    <t>3.2. ASFALTERSKI RADOVI</t>
  </si>
  <si>
    <t>3.2.1.</t>
  </si>
  <si>
    <t>NERAZVRSTANA CESTA FEREŽANI - SMOLJANEC</t>
  </si>
  <si>
    <t>TROŠKOVNIK ZA RADOVE NA REKONSTRUKCIJI I MODERNIZACIJI NERAZVRSTANIH CESTA OPĆINE SVETI PETAR OREHOVEC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</si>
</sst>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0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" fontId="3" fillId="0" borderId="11" xfId="0" applyNumberFormat="1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vertical="center" wrapText="1"/>
    </xf>
    <xf numFmtId="0" fontId="3" fillId="0" borderId="0" xfId="0" applyFont="1"/>
    <xf numFmtId="4" fontId="2" fillId="0" borderId="11" xfId="1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1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18" xfId="0" applyNumberFormat="1" applyFont="1" applyBorder="1"/>
    <xf numFmtId="0" fontId="3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4" fontId="3" fillId="0" borderId="23" xfId="0" applyNumberFormat="1" applyFont="1" applyBorder="1" applyAlignment="1">
      <alignment horizontal="left" vertical="center"/>
    </xf>
    <xf numFmtId="4" fontId="3" fillId="0" borderId="23" xfId="0" applyNumberFormat="1" applyFont="1" applyBorder="1" applyAlignment="1">
      <alignment horizontal="center" vertical="center"/>
    </xf>
    <xf numFmtId="4" fontId="3" fillId="0" borderId="24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11" xfId="0" applyNumberFormat="1" applyFont="1" applyBorder="1" applyAlignment="1">
      <alignment vertical="center"/>
    </xf>
    <xf numFmtId="0" fontId="2" fillId="0" borderId="16" xfId="0" applyFont="1" applyBorder="1" applyAlignment="1">
      <alignment vertical="top" wrapText="1"/>
    </xf>
    <xf numFmtId="4" fontId="2" fillId="0" borderId="16" xfId="0" applyNumberFormat="1" applyFont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9" fillId="0" borderId="4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vertical="center"/>
    </xf>
    <xf numFmtId="43" fontId="4" fillId="0" borderId="0" xfId="1" applyFont="1"/>
    <xf numFmtId="43" fontId="2" fillId="0" borderId="0" xfId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 wrapText="1"/>
    </xf>
    <xf numFmtId="4" fontId="2" fillId="0" borderId="11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43" fontId="4" fillId="0" borderId="0" xfId="1" applyFont="1" applyBorder="1"/>
    <xf numFmtId="4" fontId="2" fillId="0" borderId="0" xfId="0" applyNumberFormat="1" applyFont="1" applyAlignment="1">
      <alignment vertical="center"/>
    </xf>
    <xf numFmtId="4" fontId="2" fillId="0" borderId="11" xfId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43" fontId="2" fillId="0" borderId="0" xfId="1" applyFont="1" applyBorder="1"/>
    <xf numFmtId="0" fontId="2" fillId="0" borderId="5" xfId="0" applyFont="1" applyBorder="1"/>
    <xf numFmtId="16" fontId="3" fillId="0" borderId="5" xfId="0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vertical="center" wrapText="1"/>
    </xf>
    <xf numFmtId="4" fontId="2" fillId="0" borderId="0" xfId="1" applyNumberFormat="1" applyFont="1" applyFill="1" applyBorder="1" applyAlignment="1">
      <alignment vertical="center" wrapText="1"/>
    </xf>
    <xf numFmtId="4" fontId="2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left" vertical="top" wrapText="1"/>
    </xf>
    <xf numFmtId="4" fontId="3" fillId="0" borderId="28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4" fontId="2" fillId="0" borderId="29" xfId="1" applyNumberFormat="1" applyFont="1" applyFill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2" fillId="0" borderId="28" xfId="0" applyFont="1" applyBorder="1" applyAlignment="1">
      <alignment horizontal="center" vertical="center" wrapText="1"/>
    </xf>
    <xf numFmtId="4" fontId="2" fillId="0" borderId="28" xfId="1" applyNumberFormat="1" applyFont="1" applyFill="1" applyBorder="1" applyAlignment="1">
      <alignment horizontal="center" vertical="center" wrapText="1"/>
    </xf>
    <xf numFmtId="4" fontId="2" fillId="0" borderId="16" xfId="2" applyNumberFormat="1" applyFont="1" applyFill="1" applyBorder="1" applyAlignment="1">
      <alignment horizontal="center" vertical="center" wrapText="1"/>
    </xf>
    <xf numFmtId="4" fontId="2" fillId="0" borderId="29" xfId="1" applyNumberFormat="1" applyFont="1" applyFill="1" applyBorder="1" applyAlignment="1">
      <alignment horizontal="center" vertical="center" wrapText="1" shrinkToFit="1"/>
    </xf>
    <xf numFmtId="4" fontId="2" fillId="0" borderId="17" xfId="1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/>
    </xf>
    <xf numFmtId="4" fontId="2" fillId="0" borderId="31" xfId="0" applyNumberFormat="1" applyFont="1" applyBorder="1"/>
    <xf numFmtId="4" fontId="2" fillId="0" borderId="9" xfId="0" applyNumberFormat="1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 wrapText="1" shrinkToFit="1"/>
    </xf>
    <xf numFmtId="4" fontId="2" fillId="0" borderId="0" xfId="0" applyNumberFormat="1" applyFont="1" applyAlignment="1">
      <alignment vertical="center" wrapText="1" shrinkToFit="1"/>
    </xf>
    <xf numFmtId="49" fontId="8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14" fontId="3" fillId="0" borderId="4" xfId="0" applyNumberFormat="1" applyFont="1" applyBorder="1" applyAlignment="1">
      <alignment horizontal="center" vertical="center"/>
    </xf>
    <xf numFmtId="0" fontId="2" fillId="0" borderId="10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shrinkToFit="1" readingOrder="1"/>
    </xf>
    <xf numFmtId="0" fontId="0" fillId="0" borderId="0" xfId="0" applyAlignment="1">
      <alignment horizontal="center" shrinkToFit="1" readingOrder="1"/>
    </xf>
    <xf numFmtId="0" fontId="2" fillId="0" borderId="5" xfId="0" applyFont="1" applyBorder="1" applyAlignment="1">
      <alignment horizontal="center" vertical="center"/>
    </xf>
  </cellXfs>
  <cellStyles count="3">
    <cellStyle name="Normalno" xfId="0" builtinId="0"/>
    <cellStyle name="Zarez" xfId="1" builtinId="3"/>
    <cellStyle name="Zarez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5"/>
  <sheetViews>
    <sheetView showZeros="0" tabSelected="1" view="pageBreakPreview" zoomScaleNormal="100" zoomScaleSheetLayoutView="100" workbookViewId="0">
      <selection activeCell="E92" sqref="E92"/>
    </sheetView>
  </sheetViews>
  <sheetFormatPr defaultRowHeight="12.75" x14ac:dyDescent="0.2"/>
  <cols>
    <col min="1" max="1" width="5.85546875" style="2" customWidth="1"/>
    <col min="2" max="2" width="51.5703125" style="2" customWidth="1"/>
    <col min="3" max="3" width="6.85546875" style="2" customWidth="1"/>
    <col min="4" max="4" width="10.140625" style="2" customWidth="1"/>
    <col min="5" max="5" width="9" style="2" customWidth="1"/>
    <col min="6" max="6" width="11.7109375" style="2" bestFit="1" customWidth="1"/>
    <col min="7" max="7" width="9.140625" style="1"/>
    <col min="8" max="8" width="12.42578125" style="65" bestFit="1" customWidth="1"/>
    <col min="9" max="9" width="9.140625" style="1"/>
    <col min="10" max="10" width="9.85546875" style="1" bestFit="1" customWidth="1"/>
    <col min="11" max="16384" width="9.140625" style="1"/>
  </cols>
  <sheetData>
    <row r="1" spans="1:6" ht="8.25" customHeight="1" x14ac:dyDescent="0.3">
      <c r="A1" s="136"/>
      <c r="B1" s="136"/>
      <c r="C1" s="136"/>
      <c r="D1" s="136"/>
      <c r="E1" s="136"/>
      <c r="F1" s="136"/>
    </row>
    <row r="2" spans="1:6" ht="18.75" customHeight="1" x14ac:dyDescent="0.3">
      <c r="A2" s="137" t="s">
        <v>67</v>
      </c>
      <c r="B2" s="138"/>
      <c r="C2" s="138"/>
      <c r="D2" s="138"/>
      <c r="E2" s="138"/>
      <c r="F2" s="138"/>
    </row>
    <row r="3" spans="1:6" ht="35.25" customHeight="1" thickBot="1" x14ac:dyDescent="0.25">
      <c r="A3" s="139"/>
      <c r="B3" s="139"/>
      <c r="C3" s="139"/>
      <c r="D3" s="139"/>
      <c r="E3" s="139"/>
      <c r="F3" s="139"/>
    </row>
    <row r="4" spans="1:6" x14ac:dyDescent="0.2">
      <c r="A4" s="130" t="s">
        <v>34</v>
      </c>
      <c r="B4" s="131"/>
      <c r="C4" s="131"/>
      <c r="D4" s="131"/>
      <c r="E4" s="131"/>
      <c r="F4" s="132"/>
    </row>
    <row r="5" spans="1:6" ht="13.5" thickBot="1" x14ac:dyDescent="0.25">
      <c r="A5" s="133"/>
      <c r="B5" s="134"/>
      <c r="C5" s="134"/>
      <c r="D5" s="134"/>
      <c r="E5" s="134"/>
      <c r="F5" s="135"/>
    </row>
    <row r="6" spans="1:6" ht="13.5" thickBot="1" x14ac:dyDescent="0.25">
      <c r="A6" s="3" t="s">
        <v>18</v>
      </c>
      <c r="B6" s="4" t="s">
        <v>46</v>
      </c>
      <c r="C6" s="4"/>
      <c r="D6" s="5"/>
      <c r="E6" s="6"/>
      <c r="F6" s="7"/>
    </row>
    <row r="7" spans="1:6" x14ac:dyDescent="0.2">
      <c r="A7" s="8"/>
      <c r="B7" s="9" t="s">
        <v>14</v>
      </c>
      <c r="C7" s="9" t="s">
        <v>15</v>
      </c>
      <c r="D7" s="10"/>
      <c r="E7" s="11"/>
      <c r="F7" s="12"/>
    </row>
    <row r="8" spans="1:6" x14ac:dyDescent="0.2">
      <c r="A8" s="13"/>
      <c r="B8" s="77">
        <v>500</v>
      </c>
      <c r="C8" s="14">
        <v>3.5</v>
      </c>
      <c r="D8" s="15"/>
      <c r="E8" s="15"/>
      <c r="F8" s="16"/>
    </row>
    <row r="9" spans="1:6" ht="25.5" x14ac:dyDescent="0.2">
      <c r="A9" s="17" t="s">
        <v>0</v>
      </c>
      <c r="B9" s="18" t="s">
        <v>1</v>
      </c>
      <c r="C9" s="18" t="s">
        <v>2</v>
      </c>
      <c r="D9" s="19" t="s">
        <v>3</v>
      </c>
      <c r="E9" s="19" t="s">
        <v>4</v>
      </c>
      <c r="F9" s="20" t="s">
        <v>5</v>
      </c>
    </row>
    <row r="10" spans="1:6" hidden="1" x14ac:dyDescent="0.2">
      <c r="A10" s="8"/>
      <c r="B10" s="21"/>
      <c r="C10" s="22"/>
      <c r="D10" s="23"/>
      <c r="E10" s="24"/>
      <c r="F10" s="25"/>
    </row>
    <row r="11" spans="1:6" ht="13.5" hidden="1" thickBot="1" x14ac:dyDescent="0.25">
      <c r="A11" s="26"/>
      <c r="B11" s="27"/>
      <c r="C11" s="28"/>
      <c r="D11" s="29"/>
      <c r="E11" s="29"/>
      <c r="F11" s="30"/>
    </row>
    <row r="12" spans="1:6" x14ac:dyDescent="0.2">
      <c r="A12" s="8"/>
      <c r="B12" s="31" t="s">
        <v>35</v>
      </c>
      <c r="C12" s="22"/>
      <c r="D12" s="23"/>
      <c r="E12" s="23"/>
      <c r="F12" s="32"/>
    </row>
    <row r="13" spans="1:6" ht="114.75" x14ac:dyDescent="0.2">
      <c r="A13" s="33" t="s">
        <v>32</v>
      </c>
      <c r="B13" s="84" t="s">
        <v>37</v>
      </c>
      <c r="C13" s="35" t="s">
        <v>36</v>
      </c>
      <c r="D13" s="36">
        <f>B8*4.5*0.25</f>
        <v>562.5</v>
      </c>
      <c r="E13" s="51"/>
      <c r="F13" s="37"/>
    </row>
    <row r="14" spans="1:6" x14ac:dyDescent="0.2">
      <c r="A14" s="8"/>
      <c r="B14" s="126" t="s">
        <v>41</v>
      </c>
      <c r="C14" s="22"/>
      <c r="D14" s="23"/>
      <c r="E14" s="24"/>
      <c r="F14" s="82"/>
    </row>
    <row r="15" spans="1:6" ht="37.5" customHeight="1" thickBot="1" x14ac:dyDescent="0.25">
      <c r="A15" s="127" t="s">
        <v>40</v>
      </c>
      <c r="B15" s="39" t="s">
        <v>38</v>
      </c>
      <c r="C15" s="125" t="s">
        <v>6</v>
      </c>
      <c r="D15" s="29">
        <f>B8*C8*0.15</f>
        <v>262.5</v>
      </c>
      <c r="E15" s="29"/>
      <c r="F15" s="30"/>
    </row>
    <row r="16" spans="1:6" ht="42" hidden="1" customHeight="1" thickBot="1" x14ac:dyDescent="0.25">
      <c r="A16" s="26"/>
      <c r="B16" s="39"/>
      <c r="C16" s="125"/>
      <c r="D16" s="29"/>
      <c r="E16" s="29"/>
      <c r="F16" s="30"/>
    </row>
    <row r="17" spans="1:6" hidden="1" x14ac:dyDescent="0.2">
      <c r="A17" s="8"/>
      <c r="B17" s="38"/>
      <c r="C17" s="22"/>
      <c r="D17" s="23"/>
      <c r="E17" s="23"/>
      <c r="F17" s="32"/>
    </row>
    <row r="18" spans="1:6" ht="9" hidden="1" customHeight="1" thickBot="1" x14ac:dyDescent="0.25">
      <c r="A18" s="26"/>
      <c r="B18" s="39"/>
      <c r="C18" s="28"/>
      <c r="D18" s="40"/>
      <c r="E18" s="40"/>
      <c r="F18" s="30"/>
    </row>
    <row r="19" spans="1:6" ht="13.5" thickBot="1" x14ac:dyDescent="0.25"/>
    <row r="20" spans="1:6" ht="13.5" thickBot="1" x14ac:dyDescent="0.25">
      <c r="D20" s="31" t="s">
        <v>22</v>
      </c>
      <c r="F20" s="41">
        <f>F13+F15+F16</f>
        <v>0</v>
      </c>
    </row>
    <row r="21" spans="1:6" ht="36" customHeight="1" thickBot="1" x14ac:dyDescent="0.25"/>
    <row r="22" spans="1:6" x14ac:dyDescent="0.2">
      <c r="A22" s="130" t="s">
        <v>28</v>
      </c>
      <c r="B22" s="131"/>
      <c r="C22" s="131"/>
      <c r="D22" s="131"/>
      <c r="E22" s="131"/>
      <c r="F22" s="132"/>
    </row>
    <row r="23" spans="1:6" ht="13.5" thickBot="1" x14ac:dyDescent="0.25">
      <c r="A23" s="133"/>
      <c r="B23" s="134"/>
      <c r="C23" s="134"/>
      <c r="D23" s="134"/>
      <c r="E23" s="134"/>
      <c r="F23" s="135"/>
    </row>
    <row r="24" spans="1:6" ht="13.5" thickBot="1" x14ac:dyDescent="0.25">
      <c r="A24" s="3" t="s">
        <v>19</v>
      </c>
      <c r="B24" s="4" t="s">
        <v>27</v>
      </c>
      <c r="C24" s="4"/>
      <c r="D24" s="5"/>
      <c r="E24" s="6"/>
      <c r="F24" s="7"/>
    </row>
    <row r="25" spans="1:6" x14ac:dyDescent="0.2">
      <c r="A25" s="42"/>
      <c r="B25" s="43" t="s">
        <v>14</v>
      </c>
      <c r="C25" s="43" t="s">
        <v>15</v>
      </c>
      <c r="D25" s="44"/>
      <c r="E25" s="45"/>
      <c r="F25" s="46"/>
    </row>
    <row r="26" spans="1:6" x14ac:dyDescent="0.2">
      <c r="A26" s="47"/>
      <c r="B26" s="48">
        <v>130</v>
      </c>
      <c r="C26" s="22">
        <v>2.8</v>
      </c>
      <c r="D26" s="23"/>
      <c r="E26" s="23"/>
      <c r="F26" s="49"/>
    </row>
    <row r="27" spans="1:6" ht="25.5" x14ac:dyDescent="0.2">
      <c r="A27" s="17" t="s">
        <v>0</v>
      </c>
      <c r="B27" s="18" t="s">
        <v>1</v>
      </c>
      <c r="C27" s="18" t="s">
        <v>2</v>
      </c>
      <c r="D27" s="19" t="s">
        <v>3</v>
      </c>
      <c r="E27" s="19" t="s">
        <v>4</v>
      </c>
      <c r="F27" s="20" t="s">
        <v>5</v>
      </c>
    </row>
    <row r="28" spans="1:6" hidden="1" x14ac:dyDescent="0.2">
      <c r="A28" s="8"/>
      <c r="B28" s="21"/>
      <c r="C28" s="22"/>
      <c r="D28" s="23"/>
      <c r="E28" s="24"/>
      <c r="F28" s="25"/>
    </row>
    <row r="29" spans="1:6" hidden="1" x14ac:dyDescent="0.2">
      <c r="A29" s="33"/>
      <c r="B29" s="50"/>
      <c r="C29" s="35"/>
      <c r="D29" s="51"/>
      <c r="E29" s="51"/>
      <c r="F29" s="37"/>
    </row>
    <row r="30" spans="1:6" x14ac:dyDescent="0.2">
      <c r="A30" s="8"/>
      <c r="B30" s="31" t="s">
        <v>39</v>
      </c>
      <c r="C30" s="22"/>
      <c r="D30" s="23"/>
      <c r="E30" s="23"/>
      <c r="F30" s="32"/>
    </row>
    <row r="31" spans="1:6" ht="120" customHeight="1" x14ac:dyDescent="0.2">
      <c r="A31" s="33" t="s">
        <v>20</v>
      </c>
      <c r="B31" s="84" t="s">
        <v>37</v>
      </c>
      <c r="C31" s="35" t="s">
        <v>36</v>
      </c>
      <c r="D31" s="36">
        <f>B26*3.5*0.25</f>
        <v>113.75</v>
      </c>
      <c r="E31" s="36"/>
      <c r="F31" s="37"/>
    </row>
    <row r="32" spans="1:6" ht="15" customHeight="1" x14ac:dyDescent="0.2">
      <c r="A32" s="8"/>
      <c r="B32" s="85" t="s">
        <v>44</v>
      </c>
      <c r="C32" s="22"/>
      <c r="D32" s="23"/>
      <c r="E32" s="23"/>
      <c r="F32" s="82"/>
    </row>
    <row r="33" spans="1:8" ht="39" thickBot="1" x14ac:dyDescent="0.25">
      <c r="A33" s="26" t="s">
        <v>45</v>
      </c>
      <c r="B33" s="39" t="s">
        <v>38</v>
      </c>
      <c r="C33" s="125" t="s">
        <v>6</v>
      </c>
      <c r="D33" s="40">
        <f>B26*C26*0.15</f>
        <v>54.6</v>
      </c>
      <c r="E33" s="40"/>
      <c r="F33" s="30"/>
    </row>
    <row r="34" spans="1:8" hidden="1" x14ac:dyDescent="0.2">
      <c r="A34" s="8"/>
      <c r="B34" s="38"/>
      <c r="C34" s="22"/>
      <c r="D34" s="23"/>
      <c r="E34" s="23"/>
      <c r="F34" s="32"/>
    </row>
    <row r="35" spans="1:8" ht="13.5" hidden="1" thickBot="1" x14ac:dyDescent="0.25">
      <c r="A35" s="52"/>
      <c r="B35" s="39"/>
      <c r="C35" s="28"/>
      <c r="D35" s="40"/>
      <c r="E35" s="40"/>
      <c r="F35" s="30"/>
    </row>
    <row r="36" spans="1:8" ht="13.5" thickBot="1" x14ac:dyDescent="0.25"/>
    <row r="37" spans="1:8" ht="13.5" thickBot="1" x14ac:dyDescent="0.25">
      <c r="D37" s="31" t="s">
        <v>21</v>
      </c>
      <c r="F37" s="41">
        <f>ROUND(SUM(F29+F31+F33+F35),2)</f>
        <v>0</v>
      </c>
    </row>
    <row r="38" spans="1:8" ht="117" customHeight="1" thickBot="1" x14ac:dyDescent="0.25">
      <c r="D38" s="31"/>
      <c r="F38" s="53"/>
    </row>
    <row r="39" spans="1:8" ht="3" hidden="1" customHeight="1" thickBot="1" x14ac:dyDescent="0.25">
      <c r="D39" s="31"/>
      <c r="F39" s="53"/>
    </row>
    <row r="40" spans="1:8" ht="13.5" hidden="1" thickBot="1" x14ac:dyDescent="0.25">
      <c r="D40" s="31"/>
      <c r="F40" s="53"/>
    </row>
    <row r="41" spans="1:8" ht="13.5" hidden="1" thickBot="1" x14ac:dyDescent="0.25">
      <c r="D41" s="31"/>
      <c r="F41" s="53"/>
    </row>
    <row r="42" spans="1:8" ht="13.5" hidden="1" thickBot="1" x14ac:dyDescent="0.25"/>
    <row r="43" spans="1:8" ht="13.5" hidden="1" thickBot="1" x14ac:dyDescent="0.25"/>
    <row r="44" spans="1:8" ht="102" hidden="1" customHeight="1" thickBot="1" x14ac:dyDescent="0.25"/>
    <row r="45" spans="1:8" s="2" customFormat="1" x14ac:dyDescent="0.2">
      <c r="A45" s="130" t="s">
        <v>42</v>
      </c>
      <c r="B45" s="131"/>
      <c r="C45" s="131"/>
      <c r="D45" s="131"/>
      <c r="E45" s="131"/>
      <c r="F45" s="132"/>
    </row>
    <row r="46" spans="1:8" s="2" customFormat="1" ht="12.75" customHeight="1" thickBot="1" x14ac:dyDescent="0.25">
      <c r="A46" s="133"/>
      <c r="B46" s="134"/>
      <c r="C46" s="134"/>
      <c r="D46" s="134"/>
      <c r="E46" s="134"/>
      <c r="F46" s="135"/>
    </row>
    <row r="47" spans="1:8" ht="13.5" thickBot="1" x14ac:dyDescent="0.25">
      <c r="A47" s="3" t="s">
        <v>10</v>
      </c>
      <c r="B47" s="4" t="s">
        <v>25</v>
      </c>
      <c r="C47" s="57"/>
      <c r="D47" s="5"/>
      <c r="E47" s="6"/>
      <c r="F47" s="7"/>
      <c r="H47" s="1"/>
    </row>
    <row r="48" spans="1:8" x14ac:dyDescent="0.2">
      <c r="A48" s="42"/>
      <c r="B48" s="43" t="s">
        <v>14</v>
      </c>
      <c r="C48" s="43" t="s">
        <v>15</v>
      </c>
      <c r="D48" s="44"/>
      <c r="E48" s="45"/>
      <c r="F48" s="46"/>
      <c r="H48" s="1"/>
    </row>
    <row r="49" spans="1:8" x14ac:dyDescent="0.2">
      <c r="A49" s="47"/>
      <c r="B49" s="48">
        <v>100</v>
      </c>
      <c r="C49" s="67">
        <v>2.8</v>
      </c>
      <c r="D49" s="23"/>
      <c r="E49" s="23"/>
      <c r="F49" s="49"/>
      <c r="H49" s="1"/>
    </row>
    <row r="50" spans="1:8" ht="25.5" x14ac:dyDescent="0.2">
      <c r="A50" s="17" t="s">
        <v>0</v>
      </c>
      <c r="B50" s="18" t="s">
        <v>1</v>
      </c>
      <c r="C50" s="18" t="s">
        <v>2</v>
      </c>
      <c r="D50" s="19" t="s">
        <v>3</v>
      </c>
      <c r="E50" s="19" t="s">
        <v>4</v>
      </c>
      <c r="F50" s="20" t="s">
        <v>5</v>
      </c>
      <c r="H50" s="1"/>
    </row>
    <row r="51" spans="1:8" x14ac:dyDescent="0.2">
      <c r="A51" s="100"/>
      <c r="B51" s="102" t="s">
        <v>43</v>
      </c>
      <c r="C51" s="103"/>
      <c r="D51" s="103"/>
      <c r="E51" s="104"/>
      <c r="F51" s="106"/>
      <c r="H51" s="1"/>
    </row>
    <row r="52" spans="1:8" ht="114.75" x14ac:dyDescent="0.2">
      <c r="A52" s="33" t="s">
        <v>9</v>
      </c>
      <c r="B52" s="84" t="s">
        <v>37</v>
      </c>
      <c r="C52" s="35" t="s">
        <v>36</v>
      </c>
      <c r="D52" s="36">
        <f>B49*3.5*0.2</f>
        <v>70</v>
      </c>
      <c r="E52" s="105"/>
      <c r="F52" s="107"/>
      <c r="H52" s="1"/>
    </row>
    <row r="53" spans="1:8" hidden="1" x14ac:dyDescent="0.2">
      <c r="A53" s="8"/>
      <c r="B53" s="31"/>
      <c r="C53" s="68"/>
      <c r="D53" s="68"/>
      <c r="E53" s="69"/>
      <c r="F53" s="70"/>
      <c r="H53" s="1"/>
    </row>
    <row r="54" spans="1:8" x14ac:dyDescent="0.2">
      <c r="A54" s="8"/>
      <c r="B54" s="31" t="s">
        <v>64</v>
      </c>
      <c r="C54" s="68"/>
      <c r="D54" s="68"/>
      <c r="E54" s="69"/>
      <c r="F54" s="70"/>
      <c r="H54" s="1"/>
    </row>
    <row r="55" spans="1:8" ht="39" thickBot="1" x14ac:dyDescent="0.25">
      <c r="A55" s="26" t="s">
        <v>65</v>
      </c>
      <c r="B55" s="39" t="s">
        <v>38</v>
      </c>
      <c r="C55" s="125" t="s">
        <v>6</v>
      </c>
      <c r="D55" s="40">
        <f>B49*C49*0.15</f>
        <v>42</v>
      </c>
      <c r="E55" s="40"/>
      <c r="F55" s="30"/>
      <c r="H55" s="1"/>
    </row>
    <row r="56" spans="1:8" hidden="1" x14ac:dyDescent="0.2">
      <c r="A56" s="8"/>
      <c r="B56" s="38"/>
      <c r="C56" s="22"/>
      <c r="D56" s="23"/>
      <c r="E56" s="23"/>
      <c r="F56" s="32"/>
      <c r="H56" s="1"/>
    </row>
    <row r="57" spans="1:8" ht="13.5" hidden="1" thickBot="1" x14ac:dyDescent="0.25">
      <c r="A57" s="52"/>
      <c r="B57" s="39"/>
      <c r="C57" s="59"/>
      <c r="D57" s="40"/>
      <c r="E57" s="40"/>
      <c r="F57" s="30"/>
      <c r="H57" s="1"/>
    </row>
    <row r="58" spans="1:8" s="2" customFormat="1" ht="13.5" thickBot="1" x14ac:dyDescent="0.25">
      <c r="H58" s="66"/>
    </row>
    <row r="59" spans="1:8" s="2" customFormat="1" ht="13.5" thickBot="1" x14ac:dyDescent="0.25">
      <c r="D59" s="31" t="s">
        <v>13</v>
      </c>
      <c r="F59" s="41">
        <f>ROUND(SUM(F52+F55+F57),2)</f>
        <v>0</v>
      </c>
      <c r="H59" s="66"/>
    </row>
    <row r="60" spans="1:8" ht="18" customHeight="1" thickBot="1" x14ac:dyDescent="0.25"/>
    <row r="61" spans="1:8" x14ac:dyDescent="0.2">
      <c r="A61" s="130" t="s">
        <v>66</v>
      </c>
      <c r="B61" s="131"/>
      <c r="C61" s="131"/>
      <c r="D61" s="131"/>
      <c r="E61" s="131"/>
      <c r="F61" s="132"/>
    </row>
    <row r="62" spans="1:8" ht="13.5" thickBot="1" x14ac:dyDescent="0.25">
      <c r="A62" s="133"/>
      <c r="B62" s="134"/>
      <c r="C62" s="134"/>
      <c r="D62" s="134"/>
      <c r="E62" s="134"/>
      <c r="F62" s="135"/>
    </row>
    <row r="63" spans="1:8" ht="13.5" thickBot="1" x14ac:dyDescent="0.25">
      <c r="A63" s="3" t="s">
        <v>24</v>
      </c>
      <c r="B63" s="4" t="s">
        <v>47</v>
      </c>
      <c r="C63" s="57"/>
      <c r="D63" s="5"/>
      <c r="E63" s="6"/>
      <c r="F63" s="7"/>
    </row>
    <row r="64" spans="1:8" x14ac:dyDescent="0.2">
      <c r="A64" s="42"/>
      <c r="B64" s="43" t="s">
        <v>14</v>
      </c>
      <c r="C64" s="43" t="s">
        <v>15</v>
      </c>
      <c r="D64" s="44"/>
      <c r="E64" s="45"/>
      <c r="F64" s="46"/>
    </row>
    <row r="65" spans="1:8" x14ac:dyDescent="0.2">
      <c r="A65" s="47"/>
      <c r="B65" s="48">
        <v>100</v>
      </c>
      <c r="C65" s="22">
        <v>2.8</v>
      </c>
      <c r="D65" s="23"/>
      <c r="E65" s="23"/>
      <c r="F65" s="49"/>
    </row>
    <row r="66" spans="1:8" ht="25.5" x14ac:dyDescent="0.2">
      <c r="A66" s="17" t="s">
        <v>0</v>
      </c>
      <c r="B66" s="18" t="s">
        <v>1</v>
      </c>
      <c r="C66" s="18" t="s">
        <v>2</v>
      </c>
      <c r="D66" s="19" t="s">
        <v>3</v>
      </c>
      <c r="E66" s="19" t="s">
        <v>4</v>
      </c>
      <c r="F66" s="20" t="s">
        <v>5</v>
      </c>
    </row>
    <row r="67" spans="1:8" ht="18" customHeight="1" x14ac:dyDescent="0.2">
      <c r="A67" s="8"/>
      <c r="B67" s="21" t="s">
        <v>26</v>
      </c>
      <c r="C67" s="22"/>
      <c r="D67" s="23"/>
      <c r="E67" s="24"/>
      <c r="F67" s="25"/>
    </row>
    <row r="68" spans="1:8" ht="82.5" customHeight="1" x14ac:dyDescent="0.2">
      <c r="A68" s="33" t="s">
        <v>16</v>
      </c>
      <c r="B68" s="34" t="s">
        <v>48</v>
      </c>
      <c r="C68" s="35" t="s">
        <v>6</v>
      </c>
      <c r="D68" s="51">
        <f>B65*3*0.075</f>
        <v>22.5</v>
      </c>
      <c r="E68" s="51"/>
      <c r="F68" s="37"/>
    </row>
    <row r="69" spans="1:8" ht="13.5" hidden="1" thickBot="1" x14ac:dyDescent="0.25">
      <c r="A69" s="33"/>
      <c r="B69" s="94"/>
      <c r="C69" s="35"/>
      <c r="D69" s="51"/>
      <c r="E69" s="51"/>
      <c r="F69" s="30">
        <f t="shared" ref="F69:F73" si="0">ROUND(D69*E69,2)</f>
        <v>0</v>
      </c>
    </row>
    <row r="70" spans="1:8" ht="66" hidden="1" customHeight="1" thickBot="1" x14ac:dyDescent="0.25">
      <c r="A70" s="54"/>
      <c r="B70" s="55"/>
      <c r="C70" s="28"/>
      <c r="D70" s="76"/>
      <c r="E70" s="56"/>
      <c r="F70" s="30">
        <f t="shared" si="0"/>
        <v>0</v>
      </c>
    </row>
    <row r="71" spans="1:8" ht="13.5" hidden="1" thickBot="1" x14ac:dyDescent="0.25">
      <c r="A71" s="8"/>
      <c r="B71" s="31"/>
      <c r="C71" s="22"/>
      <c r="D71" s="23"/>
      <c r="E71" s="23"/>
      <c r="F71" s="30">
        <f t="shared" si="0"/>
        <v>0</v>
      </c>
    </row>
    <row r="72" spans="1:8" ht="13.5" hidden="1" thickBot="1" x14ac:dyDescent="0.25">
      <c r="A72" s="33"/>
      <c r="B72" s="34"/>
      <c r="C72" s="35"/>
      <c r="D72" s="36"/>
      <c r="E72" s="36"/>
      <c r="F72" s="30">
        <f t="shared" si="0"/>
        <v>0</v>
      </c>
    </row>
    <row r="73" spans="1:8" ht="13.5" hidden="1" thickBot="1" x14ac:dyDescent="0.25">
      <c r="A73" s="100"/>
      <c r="B73" s="58"/>
      <c r="C73" s="103"/>
      <c r="D73" s="113"/>
      <c r="E73" s="113"/>
      <c r="F73" s="30">
        <f t="shared" si="0"/>
        <v>0</v>
      </c>
    </row>
    <row r="74" spans="1:8" ht="47.25" customHeight="1" thickBot="1" x14ac:dyDescent="0.25">
      <c r="A74" s="26" t="s">
        <v>49</v>
      </c>
      <c r="B74" s="39" t="s">
        <v>50</v>
      </c>
      <c r="C74" s="59" t="s">
        <v>6</v>
      </c>
      <c r="D74" s="60">
        <f>B65*3*0.0875+3</f>
        <v>29.25</v>
      </c>
      <c r="E74" s="60"/>
      <c r="F74" s="30"/>
    </row>
    <row r="75" spans="1:8" x14ac:dyDescent="0.2">
      <c r="A75" s="83"/>
      <c r="B75" s="98"/>
      <c r="C75" s="22"/>
      <c r="D75" s="23"/>
      <c r="E75" s="23"/>
      <c r="F75" s="99"/>
    </row>
    <row r="76" spans="1:8" ht="13.5" hidden="1" thickBot="1" x14ac:dyDescent="0.25">
      <c r="A76" s="52"/>
      <c r="B76" s="39"/>
      <c r="C76" s="28"/>
      <c r="D76" s="40"/>
      <c r="E76" s="40"/>
      <c r="F76" s="30"/>
    </row>
    <row r="77" spans="1:8" s="2" customFormat="1" ht="13.5" thickBot="1" x14ac:dyDescent="0.25">
      <c r="H77" s="87"/>
    </row>
    <row r="78" spans="1:8" s="2" customFormat="1" ht="13.5" thickBot="1" x14ac:dyDescent="0.25">
      <c r="D78" s="31" t="s">
        <v>17</v>
      </c>
      <c r="F78" s="41">
        <f>F68+F74</f>
        <v>0</v>
      </c>
      <c r="H78" s="66"/>
    </row>
    <row r="79" spans="1:8" s="2" customFormat="1" ht="219" customHeight="1" thickBot="1" x14ac:dyDescent="0.25">
      <c r="H79" s="66"/>
    </row>
    <row r="80" spans="1:8" s="2" customFormat="1" x14ac:dyDescent="0.2">
      <c r="A80" s="130" t="s">
        <v>56</v>
      </c>
      <c r="B80" s="131"/>
      <c r="C80" s="131"/>
      <c r="D80" s="131"/>
      <c r="E80" s="131"/>
      <c r="F80" s="132"/>
    </row>
    <row r="81" spans="1:8" s="2" customFormat="1" ht="13.5" thickBot="1" x14ac:dyDescent="0.25">
      <c r="A81" s="133"/>
      <c r="B81" s="134"/>
      <c r="C81" s="134"/>
      <c r="D81" s="134"/>
      <c r="E81" s="134"/>
      <c r="F81" s="135"/>
    </row>
    <row r="82" spans="1:8" s="2" customFormat="1" ht="13.5" thickBot="1" x14ac:dyDescent="0.25">
      <c r="A82" s="3" t="s">
        <v>11</v>
      </c>
      <c r="B82" s="4" t="s">
        <v>51</v>
      </c>
      <c r="C82" s="75"/>
      <c r="D82" s="5"/>
      <c r="E82" s="6"/>
      <c r="F82" s="7"/>
    </row>
    <row r="83" spans="1:8" ht="17.25" hidden="1" customHeight="1" x14ac:dyDescent="0.2">
      <c r="A83" s="42"/>
      <c r="B83" s="43" t="s">
        <v>14</v>
      </c>
      <c r="C83" s="78" t="s">
        <v>15</v>
      </c>
      <c r="D83" s="44"/>
      <c r="E83" s="45"/>
      <c r="F83" s="46"/>
      <c r="H83" s="1"/>
    </row>
    <row r="84" spans="1:8" s="2" customFormat="1" x14ac:dyDescent="0.2">
      <c r="A84" s="47"/>
      <c r="B84" s="79"/>
      <c r="C84" s="67"/>
      <c r="D84" s="23"/>
      <c r="E84" s="23"/>
      <c r="F84" s="49"/>
    </row>
    <row r="85" spans="1:8" s="2" customFormat="1" ht="25.5" x14ac:dyDescent="0.2">
      <c r="A85" s="108" t="s">
        <v>0</v>
      </c>
      <c r="B85" s="109" t="s">
        <v>1</v>
      </c>
      <c r="C85" s="109" t="s">
        <v>2</v>
      </c>
      <c r="D85" s="110" t="s">
        <v>3</v>
      </c>
      <c r="E85" s="110" t="s">
        <v>4</v>
      </c>
      <c r="F85" s="111" t="s">
        <v>5</v>
      </c>
    </row>
    <row r="86" spans="1:8" s="2" customFormat="1" x14ac:dyDescent="0.2">
      <c r="A86" s="71"/>
      <c r="B86" s="31" t="s">
        <v>52</v>
      </c>
      <c r="C86" s="72"/>
      <c r="D86" s="73"/>
      <c r="E86" s="73"/>
      <c r="F86" s="74"/>
    </row>
    <row r="87" spans="1:8" s="2" customFormat="1" ht="25.5" x14ac:dyDescent="0.2">
      <c r="A87" s="86" t="s">
        <v>12</v>
      </c>
      <c r="B87" s="34" t="s">
        <v>53</v>
      </c>
      <c r="C87" s="35" t="s">
        <v>36</v>
      </c>
      <c r="D87" s="51">
        <v>40</v>
      </c>
      <c r="E87" s="51"/>
      <c r="F87" s="37"/>
    </row>
    <row r="88" spans="1:8" s="2" customFormat="1" x14ac:dyDescent="0.2">
      <c r="A88" s="100"/>
      <c r="B88" s="38" t="s">
        <v>54</v>
      </c>
      <c r="C88" s="22"/>
      <c r="D88" s="23"/>
      <c r="E88" s="23"/>
      <c r="F88" s="101">
        <f t="shared" ref="F88:F91" si="1">ROUND(D88*E88,2)</f>
        <v>0</v>
      </c>
    </row>
    <row r="89" spans="1:8" s="2" customFormat="1" ht="13.5" hidden="1" thickBot="1" x14ac:dyDescent="0.25">
      <c r="A89" s="52"/>
      <c r="B89" s="112"/>
      <c r="C89" s="28"/>
      <c r="D89" s="40"/>
      <c r="E89" s="40"/>
      <c r="F89" s="82">
        <f t="shared" si="1"/>
        <v>0</v>
      </c>
    </row>
    <row r="90" spans="1:8" s="2" customFormat="1" ht="76.5" x14ac:dyDescent="0.2">
      <c r="A90" s="33" t="s">
        <v>55</v>
      </c>
      <c r="B90" s="84" t="s">
        <v>57</v>
      </c>
      <c r="C90" s="35" t="s">
        <v>36</v>
      </c>
      <c r="D90" s="36">
        <v>36</v>
      </c>
      <c r="E90" s="36"/>
      <c r="F90" s="37"/>
    </row>
    <row r="91" spans="1:8" s="2" customFormat="1" x14ac:dyDescent="0.2">
      <c r="A91" s="128"/>
      <c r="B91" s="21" t="s">
        <v>59</v>
      </c>
      <c r="C91" s="22"/>
      <c r="D91" s="23"/>
      <c r="E91" s="23"/>
      <c r="F91" s="82">
        <f t="shared" si="1"/>
        <v>0</v>
      </c>
    </row>
    <row r="92" spans="1:8" s="2" customFormat="1" ht="45.75" customHeight="1" thickBot="1" x14ac:dyDescent="0.25">
      <c r="A92" s="52" t="s">
        <v>58</v>
      </c>
      <c r="B92" s="39" t="s">
        <v>60</v>
      </c>
      <c r="C92" s="28" t="s">
        <v>6</v>
      </c>
      <c r="D92" s="28">
        <v>18</v>
      </c>
      <c r="E92" s="28"/>
      <c r="F92" s="30"/>
    </row>
    <row r="93" spans="1:8" s="2" customFormat="1" ht="12.75" customHeight="1" thickBot="1" x14ac:dyDescent="0.25">
      <c r="D93" s="31"/>
      <c r="F93" s="116"/>
    </row>
    <row r="94" spans="1:8" s="2" customFormat="1" ht="12.75" customHeight="1" thickBot="1" x14ac:dyDescent="0.25">
      <c r="D94" s="31" t="s">
        <v>23</v>
      </c>
      <c r="F94" s="115">
        <f>F87+F90+F92</f>
        <v>0</v>
      </c>
    </row>
    <row r="95" spans="1:8" s="2" customFormat="1" ht="12.75" customHeight="1" thickBot="1" x14ac:dyDescent="0.25">
      <c r="D95" s="31"/>
      <c r="F95" s="53"/>
    </row>
    <row r="96" spans="1:8" s="2" customFormat="1" ht="10.5" hidden="1" customHeight="1" thickBot="1" x14ac:dyDescent="0.25">
      <c r="D96" s="31"/>
      <c r="F96" s="53"/>
    </row>
    <row r="97" spans="1:8" s="2" customFormat="1" ht="12.75" hidden="1" customHeight="1" thickBot="1" x14ac:dyDescent="0.25">
      <c r="D97" s="31"/>
      <c r="F97" s="53"/>
    </row>
    <row r="98" spans="1:8" s="2" customFormat="1" ht="12.75" hidden="1" customHeight="1" thickBot="1" x14ac:dyDescent="0.25">
      <c r="D98" s="31"/>
      <c r="F98" s="53"/>
    </row>
    <row r="99" spans="1:8" s="2" customFormat="1" ht="12.75" hidden="1" customHeight="1" thickBot="1" x14ac:dyDescent="0.25">
      <c r="D99" s="31"/>
      <c r="F99" s="53"/>
    </row>
    <row r="100" spans="1:8" s="2" customFormat="1" ht="12.75" hidden="1" customHeight="1" thickBot="1" x14ac:dyDescent="0.25">
      <c r="D100" s="31"/>
      <c r="F100" s="53"/>
    </row>
    <row r="101" spans="1:8" s="2" customFormat="1" ht="12.75" hidden="1" customHeight="1" thickBot="1" x14ac:dyDescent="0.25">
      <c r="D101" s="31"/>
      <c r="F101" s="53"/>
    </row>
    <row r="102" spans="1:8" s="2" customFormat="1" ht="12.75" hidden="1" customHeight="1" thickBot="1" x14ac:dyDescent="0.25">
      <c r="D102" s="31"/>
      <c r="F102" s="53"/>
    </row>
    <row r="103" spans="1:8" s="2" customFormat="1" ht="12.75" hidden="1" customHeight="1" thickBot="1" x14ac:dyDescent="0.25">
      <c r="D103" s="31"/>
      <c r="F103" s="53"/>
    </row>
    <row r="104" spans="1:8" s="2" customFormat="1" ht="13.5" hidden="1" thickBot="1" x14ac:dyDescent="0.25">
      <c r="H104" s="66"/>
    </row>
    <row r="105" spans="1:8" ht="2.25" hidden="1" customHeight="1" thickBot="1" x14ac:dyDescent="0.25"/>
    <row r="106" spans="1:8" ht="13.5" hidden="1" thickBot="1" x14ac:dyDescent="0.25">
      <c r="H106" s="80"/>
    </row>
    <row r="107" spans="1:8" ht="13.5" hidden="1" thickBot="1" x14ac:dyDescent="0.25">
      <c r="C107" s="38"/>
      <c r="D107" s="23"/>
      <c r="E107" s="23"/>
      <c r="F107" s="81"/>
      <c r="H107" s="80"/>
    </row>
    <row r="108" spans="1:8" s="2" customFormat="1" x14ac:dyDescent="0.2">
      <c r="A108" s="130" t="s">
        <v>61</v>
      </c>
      <c r="B108" s="131"/>
      <c r="C108" s="131"/>
      <c r="D108" s="131"/>
      <c r="E108" s="131"/>
      <c r="F108" s="132"/>
    </row>
    <row r="109" spans="1:8" s="2" customFormat="1" ht="13.5" thickBot="1" x14ac:dyDescent="0.25">
      <c r="A109" s="133"/>
      <c r="B109" s="134"/>
      <c r="C109" s="134"/>
      <c r="D109" s="134"/>
      <c r="E109" s="134"/>
      <c r="F109" s="135"/>
    </row>
    <row r="110" spans="1:8" s="2" customFormat="1" ht="13.5" thickBot="1" x14ac:dyDescent="0.25">
      <c r="A110" s="3" t="s">
        <v>29</v>
      </c>
      <c r="B110" s="4" t="s">
        <v>27</v>
      </c>
      <c r="C110" s="75"/>
      <c r="D110" s="5"/>
      <c r="E110" s="6"/>
      <c r="F110" s="7"/>
    </row>
    <row r="111" spans="1:8" ht="33.75" hidden="1" customHeight="1" x14ac:dyDescent="0.2">
      <c r="A111" s="42"/>
      <c r="B111" s="43"/>
      <c r="C111" s="78"/>
      <c r="D111" s="44"/>
      <c r="E111" s="45"/>
      <c r="F111" s="46"/>
      <c r="H111" s="1"/>
    </row>
    <row r="112" spans="1:8" s="2" customFormat="1" x14ac:dyDescent="0.2">
      <c r="A112" s="47"/>
      <c r="B112" s="79"/>
      <c r="C112" s="67"/>
      <c r="D112" s="23"/>
      <c r="E112" s="23"/>
      <c r="F112" s="49"/>
    </row>
    <row r="113" spans="1:8" s="2" customFormat="1" ht="25.5" x14ac:dyDescent="0.2">
      <c r="A113" s="108" t="s">
        <v>0</v>
      </c>
      <c r="B113" s="109" t="s">
        <v>1</v>
      </c>
      <c r="C113" s="109" t="s">
        <v>2</v>
      </c>
      <c r="D113" s="110" t="s">
        <v>3</v>
      </c>
      <c r="E113" s="110" t="s">
        <v>4</v>
      </c>
      <c r="F113" s="111" t="s">
        <v>5</v>
      </c>
    </row>
    <row r="114" spans="1:8" s="2" customFormat="1" hidden="1" x14ac:dyDescent="0.2">
      <c r="A114" s="71"/>
      <c r="B114" s="31"/>
      <c r="C114" s="96"/>
      <c r="D114" s="95"/>
      <c r="E114" s="95"/>
      <c r="F114" s="97"/>
    </row>
    <row r="115" spans="1:8" s="2" customFormat="1" ht="66.75" hidden="1" customHeight="1" x14ac:dyDescent="0.2">
      <c r="A115" s="86"/>
      <c r="B115" s="84"/>
      <c r="C115" s="35"/>
      <c r="D115" s="51"/>
      <c r="E115" s="51"/>
      <c r="F115" s="37"/>
    </row>
    <row r="116" spans="1:8" s="2" customFormat="1" ht="12" customHeight="1" x14ac:dyDescent="0.2">
      <c r="A116" s="71"/>
      <c r="B116" s="85" t="s">
        <v>33</v>
      </c>
      <c r="C116" s="22"/>
      <c r="D116" s="24"/>
      <c r="E116" s="24"/>
      <c r="F116" s="82"/>
    </row>
    <row r="117" spans="1:8" s="2" customFormat="1" ht="57.75" customHeight="1" thickBot="1" x14ac:dyDescent="0.25">
      <c r="A117" s="93" t="s">
        <v>30</v>
      </c>
      <c r="B117" s="39" t="s">
        <v>62</v>
      </c>
      <c r="C117" s="28" t="s">
        <v>6</v>
      </c>
      <c r="D117" s="29">
        <v>12</v>
      </c>
      <c r="E117" s="29"/>
      <c r="F117" s="30"/>
    </row>
    <row r="118" spans="1:8" s="2" customFormat="1" ht="13.5" thickBot="1" x14ac:dyDescent="0.25">
      <c r="A118" s="67"/>
      <c r="B118" s="38"/>
      <c r="C118" s="22"/>
      <c r="D118" s="23"/>
      <c r="E118" s="23"/>
      <c r="F118" s="92"/>
    </row>
    <row r="119" spans="1:8" s="2" customFormat="1" ht="13.5" hidden="1" thickBot="1" x14ac:dyDescent="0.25">
      <c r="A119" s="89"/>
      <c r="B119" s="39"/>
      <c r="C119" s="28"/>
      <c r="D119" s="40"/>
      <c r="E119" s="40"/>
      <c r="F119" s="90"/>
    </row>
    <row r="120" spans="1:8" s="2" customFormat="1" ht="13.5" hidden="1" thickBot="1" x14ac:dyDescent="0.25">
      <c r="F120" s="88"/>
    </row>
    <row r="121" spans="1:8" s="2" customFormat="1" ht="12.75" customHeight="1" thickBot="1" x14ac:dyDescent="0.25">
      <c r="D121" s="31" t="s">
        <v>31</v>
      </c>
      <c r="F121" s="41">
        <f>F115+F117</f>
        <v>0</v>
      </c>
    </row>
    <row r="122" spans="1:8" s="2" customFormat="1" x14ac:dyDescent="0.2">
      <c r="H122" s="66"/>
    </row>
    <row r="123" spans="1:8" ht="14.25" customHeight="1" x14ac:dyDescent="0.2"/>
    <row r="124" spans="1:8" ht="13.5" hidden="1" thickBot="1" x14ac:dyDescent="0.25">
      <c r="A124" s="129"/>
      <c r="B124" s="129"/>
      <c r="C124" s="129"/>
      <c r="D124" s="129"/>
      <c r="E124" s="129"/>
      <c r="F124" s="129"/>
      <c r="H124" s="80"/>
    </row>
    <row r="125" spans="1:8" ht="13.5" hidden="1" thickBot="1" x14ac:dyDescent="0.25">
      <c r="A125" s="129"/>
      <c r="B125" s="129"/>
      <c r="C125" s="129"/>
      <c r="D125" s="129"/>
      <c r="E125" s="129"/>
      <c r="F125" s="129"/>
      <c r="H125" s="80"/>
    </row>
    <row r="126" spans="1:8" s="2" customFormat="1" x14ac:dyDescent="0.2">
      <c r="D126" s="31"/>
      <c r="F126" s="53"/>
      <c r="H126" s="87"/>
    </row>
    <row r="127" spans="1:8" s="2" customFormat="1" ht="13.5" thickBot="1" x14ac:dyDescent="0.25">
      <c r="H127" s="66"/>
    </row>
    <row r="128" spans="1:8" s="2" customFormat="1" ht="13.5" thickBot="1" x14ac:dyDescent="0.25">
      <c r="C128" s="61" t="s">
        <v>63</v>
      </c>
      <c r="D128" s="62"/>
      <c r="E128" s="63"/>
      <c r="F128" s="64">
        <f>F121+F94+F78+F59+F37+F20</f>
        <v>0</v>
      </c>
      <c r="H128" s="66"/>
    </row>
    <row r="129" spans="1:8" s="2" customFormat="1" ht="13.5" thickBot="1" x14ac:dyDescent="0.25">
      <c r="C129" s="61" t="s">
        <v>7</v>
      </c>
      <c r="D129" s="62"/>
      <c r="E129" s="63"/>
      <c r="F129" s="64">
        <f>ROUND(0.25*F128,2)</f>
        <v>0</v>
      </c>
      <c r="H129" s="66"/>
    </row>
    <row r="130" spans="1:8" ht="13.5" thickBot="1" x14ac:dyDescent="0.25">
      <c r="C130" s="61" t="s">
        <v>8</v>
      </c>
      <c r="D130" s="62"/>
      <c r="E130" s="63"/>
      <c r="F130" s="64">
        <f>ROUND(1.25*F128,2)</f>
        <v>0</v>
      </c>
    </row>
    <row r="131" spans="1:8" x14ac:dyDescent="0.2">
      <c r="A131" s="67"/>
      <c r="B131" s="112"/>
      <c r="C131" s="22"/>
      <c r="D131" s="24"/>
      <c r="E131" s="24"/>
      <c r="F131" s="91"/>
      <c r="H131" s="80"/>
    </row>
    <row r="132" spans="1:8" hidden="1" x14ac:dyDescent="0.2">
      <c r="A132" s="67"/>
      <c r="B132" s="121"/>
      <c r="C132" s="22"/>
      <c r="D132" s="24"/>
      <c r="E132" s="24"/>
      <c r="F132" s="91"/>
      <c r="H132" s="80"/>
    </row>
    <row r="133" spans="1:8" ht="66" hidden="1" customHeight="1" x14ac:dyDescent="0.2">
      <c r="A133" s="122"/>
      <c r="B133" s="123"/>
      <c r="C133" s="22"/>
      <c r="D133" s="67"/>
      <c r="E133" s="124"/>
      <c r="F133" s="91"/>
      <c r="H133" s="80"/>
    </row>
    <row r="134" spans="1:8" hidden="1" x14ac:dyDescent="0.2">
      <c r="A134" s="67"/>
      <c r="B134" s="31"/>
      <c r="C134" s="22"/>
      <c r="D134" s="23"/>
      <c r="E134" s="23"/>
      <c r="F134" s="99"/>
      <c r="H134" s="80"/>
    </row>
    <row r="135" spans="1:8" hidden="1" x14ac:dyDescent="0.2">
      <c r="A135" s="67"/>
      <c r="B135" s="112"/>
      <c r="C135" s="22"/>
      <c r="D135" s="23"/>
      <c r="E135" s="23"/>
      <c r="F135" s="91"/>
      <c r="H135" s="80"/>
    </row>
    <row r="136" spans="1:8" hidden="1" x14ac:dyDescent="0.2">
      <c r="A136" s="67"/>
      <c r="B136" s="112"/>
      <c r="C136" s="68"/>
      <c r="D136" s="24"/>
      <c r="E136" s="24"/>
      <c r="F136" s="91"/>
      <c r="H136" s="80"/>
    </row>
    <row r="137" spans="1:8" x14ac:dyDescent="0.2">
      <c r="A137" s="67"/>
      <c r="B137" s="38"/>
      <c r="C137" s="22"/>
      <c r="D137" s="23"/>
      <c r="E137" s="23"/>
      <c r="F137" s="99"/>
      <c r="H137" s="80"/>
    </row>
    <row r="138" spans="1:8" x14ac:dyDescent="0.2">
      <c r="A138" s="114"/>
      <c r="B138" s="112"/>
      <c r="C138" s="22"/>
      <c r="D138" s="23"/>
      <c r="E138" s="23"/>
      <c r="F138" s="91"/>
      <c r="H138" s="80"/>
    </row>
    <row r="139" spans="1:8" s="2" customFormat="1" x14ac:dyDescent="0.2">
      <c r="H139" s="87"/>
    </row>
    <row r="140" spans="1:8" s="2" customFormat="1" x14ac:dyDescent="0.2">
      <c r="D140" s="31"/>
      <c r="F140" s="53"/>
      <c r="H140" s="87"/>
    </row>
    <row r="141" spans="1:8" x14ac:dyDescent="0.2">
      <c r="H141" s="80"/>
    </row>
    <row r="142" spans="1:8" x14ac:dyDescent="0.2">
      <c r="H142" s="80"/>
    </row>
    <row r="143" spans="1:8" x14ac:dyDescent="0.2">
      <c r="A143" s="129"/>
      <c r="B143" s="129"/>
      <c r="C143" s="129"/>
      <c r="D143" s="129"/>
      <c r="E143" s="129"/>
      <c r="F143" s="129"/>
      <c r="H143" s="80"/>
    </row>
    <row r="144" spans="1:8" x14ac:dyDescent="0.2">
      <c r="A144" s="129"/>
      <c r="B144" s="129"/>
      <c r="C144" s="129"/>
      <c r="D144" s="129"/>
      <c r="E144" s="129"/>
      <c r="F144" s="129"/>
      <c r="H144" s="80"/>
    </row>
    <row r="145" spans="1:8" x14ac:dyDescent="0.2">
      <c r="A145" s="67"/>
      <c r="B145" s="117"/>
      <c r="C145" s="118"/>
      <c r="D145" s="10"/>
      <c r="E145" s="11"/>
      <c r="F145" s="10"/>
      <c r="H145" s="80"/>
    </row>
    <row r="146" spans="1:8" x14ac:dyDescent="0.2">
      <c r="A146" s="67"/>
      <c r="B146" s="9"/>
      <c r="C146" s="9"/>
      <c r="D146" s="10"/>
      <c r="E146" s="11"/>
      <c r="F146" s="10"/>
      <c r="H146" s="80"/>
    </row>
    <row r="147" spans="1:8" x14ac:dyDescent="0.2">
      <c r="A147" s="22"/>
      <c r="B147" s="48"/>
      <c r="C147" s="22"/>
      <c r="D147" s="23"/>
      <c r="E147" s="23"/>
      <c r="F147" s="81"/>
      <c r="H147" s="80"/>
    </row>
    <row r="148" spans="1:8" x14ac:dyDescent="0.2">
      <c r="A148" s="72"/>
      <c r="B148" s="72"/>
      <c r="C148" s="72"/>
      <c r="D148" s="73"/>
      <c r="E148" s="73"/>
      <c r="F148" s="119"/>
      <c r="H148" s="80"/>
    </row>
    <row r="149" spans="1:8" ht="18" customHeight="1" x14ac:dyDescent="0.2">
      <c r="A149" s="67"/>
      <c r="B149" s="21"/>
      <c r="C149" s="22"/>
      <c r="D149" s="23"/>
      <c r="E149" s="24"/>
      <c r="F149" s="120"/>
      <c r="H149" s="80"/>
    </row>
    <row r="150" spans="1:8" ht="82.5" customHeight="1" x14ac:dyDescent="0.2">
      <c r="A150" s="67"/>
      <c r="B150" s="112"/>
      <c r="C150" s="22"/>
      <c r="D150" s="24"/>
      <c r="E150" s="24"/>
      <c r="F150" s="91"/>
      <c r="H150" s="80"/>
    </row>
    <row r="151" spans="1:8" hidden="1" x14ac:dyDescent="0.2">
      <c r="A151" s="67"/>
      <c r="B151" s="121"/>
      <c r="C151" s="22"/>
      <c r="D151" s="24"/>
      <c r="E151" s="24"/>
      <c r="F151" s="91"/>
      <c r="H151" s="80"/>
    </row>
    <row r="152" spans="1:8" ht="66" hidden="1" customHeight="1" x14ac:dyDescent="0.2">
      <c r="A152" s="122"/>
      <c r="B152" s="123"/>
      <c r="C152" s="22"/>
      <c r="D152" s="67"/>
      <c r="E152" s="124"/>
      <c r="F152" s="91"/>
      <c r="H152" s="80"/>
    </row>
    <row r="153" spans="1:8" hidden="1" x14ac:dyDescent="0.2">
      <c r="A153" s="67"/>
      <c r="B153" s="31"/>
      <c r="C153" s="22"/>
      <c r="D153" s="23"/>
      <c r="E153" s="23"/>
      <c r="F153" s="99"/>
      <c r="H153" s="80"/>
    </row>
    <row r="154" spans="1:8" hidden="1" x14ac:dyDescent="0.2">
      <c r="A154" s="67"/>
      <c r="B154" s="112"/>
      <c r="C154" s="22"/>
      <c r="D154" s="23"/>
      <c r="E154" s="23"/>
      <c r="F154" s="91"/>
      <c r="H154" s="80"/>
    </row>
    <row r="155" spans="1:8" hidden="1" x14ac:dyDescent="0.2">
      <c r="A155" s="67"/>
      <c r="B155" s="112"/>
      <c r="C155" s="68"/>
      <c r="D155" s="24"/>
      <c r="E155" s="24"/>
      <c r="F155" s="91"/>
      <c r="H155" s="80"/>
    </row>
    <row r="156" spans="1:8" x14ac:dyDescent="0.2">
      <c r="A156" s="67"/>
      <c r="B156" s="38"/>
      <c r="C156" s="22"/>
      <c r="D156" s="23"/>
      <c r="E156" s="23"/>
      <c r="F156" s="99"/>
      <c r="H156" s="80"/>
    </row>
    <row r="157" spans="1:8" x14ac:dyDescent="0.2">
      <c r="A157" s="114"/>
      <c r="B157" s="112"/>
      <c r="C157" s="22"/>
      <c r="D157" s="23"/>
      <c r="E157" s="23"/>
      <c r="F157" s="91"/>
      <c r="H157" s="80"/>
    </row>
    <row r="158" spans="1:8" s="2" customFormat="1" hidden="1" x14ac:dyDescent="0.2">
      <c r="H158" s="87"/>
    </row>
    <row r="159" spans="1:8" s="2" customFormat="1" x14ac:dyDescent="0.2">
      <c r="H159" s="87"/>
    </row>
    <row r="160" spans="1:8" s="2" customFormat="1" x14ac:dyDescent="0.2">
      <c r="D160" s="31"/>
      <c r="F160" s="53"/>
      <c r="H160" s="87"/>
    </row>
    <row r="161" spans="3:8" s="2" customFormat="1" x14ac:dyDescent="0.2">
      <c r="H161" s="87"/>
    </row>
    <row r="162" spans="3:8" s="2" customFormat="1" x14ac:dyDescent="0.2">
      <c r="C162" s="38"/>
      <c r="D162" s="23"/>
      <c r="E162" s="23"/>
      <c r="F162" s="81"/>
      <c r="H162" s="87"/>
    </row>
    <row r="163" spans="3:8" s="2" customFormat="1" x14ac:dyDescent="0.2">
      <c r="C163" s="38"/>
      <c r="D163" s="23"/>
      <c r="E163" s="23"/>
      <c r="F163" s="81"/>
      <c r="H163" s="87"/>
    </row>
    <row r="164" spans="3:8" x14ac:dyDescent="0.2">
      <c r="C164" s="38"/>
      <c r="D164" s="23"/>
      <c r="E164" s="23"/>
      <c r="F164" s="81"/>
      <c r="H164" s="80"/>
    </row>
    <row r="165" spans="3:8" x14ac:dyDescent="0.2">
      <c r="H165" s="80"/>
    </row>
    <row r="166" spans="3:8" x14ac:dyDescent="0.2">
      <c r="H166" s="80"/>
    </row>
    <row r="178" spans="3:8" x14ac:dyDescent="0.2">
      <c r="H178" s="80"/>
    </row>
    <row r="179" spans="3:8" s="2" customFormat="1" ht="12.75" customHeight="1" x14ac:dyDescent="0.2">
      <c r="D179" s="31"/>
      <c r="F179" s="53"/>
    </row>
    <row r="180" spans="3:8" s="2" customFormat="1" x14ac:dyDescent="0.2">
      <c r="H180" s="87"/>
    </row>
    <row r="181" spans="3:8" x14ac:dyDescent="0.2">
      <c r="H181" s="80"/>
    </row>
    <row r="182" spans="3:8" x14ac:dyDescent="0.2">
      <c r="H182" s="80"/>
    </row>
    <row r="183" spans="3:8" x14ac:dyDescent="0.2">
      <c r="C183" s="38"/>
      <c r="D183" s="23"/>
      <c r="E183" s="23"/>
      <c r="F183" s="81"/>
      <c r="H183" s="80"/>
    </row>
    <row r="184" spans="3:8" x14ac:dyDescent="0.2">
      <c r="C184" s="38"/>
      <c r="D184" s="23"/>
      <c r="E184" s="23"/>
      <c r="F184" s="81"/>
      <c r="H184" s="80"/>
    </row>
    <row r="185" spans="3:8" x14ac:dyDescent="0.2">
      <c r="C185" s="38"/>
      <c r="D185" s="23"/>
      <c r="E185" s="23"/>
      <c r="F185" s="81"/>
      <c r="H185" s="80"/>
    </row>
  </sheetData>
  <mergeCells count="11">
    <mergeCell ref="A143:F144"/>
    <mergeCell ref="A124:F125"/>
    <mergeCell ref="A108:F109"/>
    <mergeCell ref="A1:F1"/>
    <mergeCell ref="A2:F2"/>
    <mergeCell ref="A80:F81"/>
    <mergeCell ref="A61:F62"/>
    <mergeCell ref="A22:F23"/>
    <mergeCell ref="A4:F5"/>
    <mergeCell ref="A45:F46"/>
    <mergeCell ref="A3:F3"/>
  </mergeCells>
  <pageMargins left="0.31496062992125984" right="0.31496062992125984" top="0.35433070866141736" bottom="0.35433070866141736" header="0.31496062992125984" footer="0.31496062992125984"/>
  <pageSetup paperSize="9" fitToHeight="0" orientation="portrait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Pročelnica JUO</cp:lastModifiedBy>
  <cp:lastPrinted>2024-07-18T09:18:22Z</cp:lastPrinted>
  <dcterms:created xsi:type="dcterms:W3CDTF">2020-01-16T09:08:02Z</dcterms:created>
  <dcterms:modified xsi:type="dcterms:W3CDTF">2024-07-26T14:02:44Z</dcterms:modified>
</cp:coreProperties>
</file>